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erez\Desktop\ñuñoa\Transparencia\Alejandra\Respuestas\CM001T0000027\"/>
    </mc:Choice>
  </mc:AlternateContent>
  <bookViews>
    <workbookView xWindow="0" yWindow="0" windowWidth="19200" windowHeight="82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D21" i="1"/>
  <c r="C21" i="1"/>
  <c r="N18" i="1"/>
  <c r="M18" i="1"/>
  <c r="L18" i="1"/>
  <c r="K18" i="1"/>
  <c r="J18" i="1"/>
  <c r="I18" i="1"/>
  <c r="H18" i="1"/>
  <c r="G18" i="1"/>
  <c r="F18" i="1"/>
  <c r="E18" i="1"/>
  <c r="D18" i="1"/>
  <c r="C18" i="1"/>
  <c r="I15" i="1"/>
  <c r="N15" i="1"/>
  <c r="M15" i="1"/>
  <c r="L15" i="1"/>
  <c r="K15" i="1"/>
  <c r="J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9" i="1"/>
  <c r="M9" i="1"/>
  <c r="L9" i="1"/>
  <c r="K9" i="1"/>
  <c r="J9" i="1"/>
  <c r="I9" i="1"/>
  <c r="H9" i="1"/>
  <c r="G9" i="1"/>
  <c r="F9" i="1"/>
  <c r="E9" i="1"/>
  <c r="D9" i="1"/>
  <c r="C9" i="1"/>
  <c r="O19" i="1"/>
  <c r="O6" i="1"/>
  <c r="O7" i="1"/>
  <c r="O8" i="1"/>
  <c r="O10" i="1"/>
  <c r="O11" i="1"/>
  <c r="O12" i="1"/>
  <c r="O13" i="1"/>
  <c r="O16" i="1"/>
  <c r="O17" i="1"/>
  <c r="O9" i="1" l="1"/>
  <c r="O18" i="1"/>
  <c r="O15" i="1"/>
  <c r="O14" i="1"/>
  <c r="O5" i="1"/>
  <c r="O21" i="1" l="1"/>
</calcChain>
</file>

<file path=xl/sharedStrings.xml><?xml version="1.0" encoding="utf-8"?>
<sst xmlns="http://schemas.openxmlformats.org/spreadsheetml/2006/main" count="47" uniqueCount="46">
  <si>
    <t>RBD</t>
  </si>
  <si>
    <t>ESTABLECIMIENTO</t>
  </si>
  <si>
    <t>9082-4</t>
  </si>
  <si>
    <t>L. República Argentina</t>
  </si>
  <si>
    <t>9089-1</t>
  </si>
  <si>
    <t>C. José Toribio Medina</t>
  </si>
  <si>
    <t>9084-0</t>
  </si>
  <si>
    <t>C. Presidente Eduardo Frei</t>
  </si>
  <si>
    <t>9091-3</t>
  </si>
  <si>
    <t>C. República de Francia</t>
  </si>
  <si>
    <t>24959-9</t>
  </si>
  <si>
    <t>C. Anexo Lic. Brígida Walker</t>
  </si>
  <si>
    <t>9097-2</t>
  </si>
  <si>
    <t>C. República de Costa Rica</t>
  </si>
  <si>
    <t>9100-6</t>
  </si>
  <si>
    <t>C. República de Siria</t>
  </si>
  <si>
    <t>9102-2</t>
  </si>
  <si>
    <t>C Guillermo Zañartu</t>
  </si>
  <si>
    <t>9131-6</t>
  </si>
  <si>
    <t>C. Juan Moya Morales</t>
  </si>
  <si>
    <t>9070-0</t>
  </si>
  <si>
    <t>C. Benjamín Claro Velasco</t>
  </si>
  <si>
    <t>9071-9</t>
  </si>
  <si>
    <t>L. Augusto D'Halmar</t>
  </si>
  <si>
    <t>9077-8</t>
  </si>
  <si>
    <t>L. Brígida Walker</t>
  </si>
  <si>
    <t>9078-6</t>
  </si>
  <si>
    <t>Lenka Franulic</t>
  </si>
  <si>
    <t>9073-5</t>
  </si>
  <si>
    <t>L. Carmela Silva Donoso</t>
  </si>
  <si>
    <t>9074-3</t>
  </si>
  <si>
    <t>L. José Toribio Medina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</si>
  <si>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</si>
  <si>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</si>
  <si>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</si>
  <si>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</si>
  <si>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</si>
  <si>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</si>
  <si>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</si>
  <si>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</si>
  <si>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</si>
  <si>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</si>
  <si>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</si>
  <si>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</si>
  <si>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</si>
  <si>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SEP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</si>
</sst>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1" fontId="0" fillId="0" borderId="1" xfId="1" applyFont="1" applyBorder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workbookViewId="0">
      <selection activeCell="F9" sqref="F9"/>
    </sheetView>
  </sheetViews>
  <sheetFormatPr baseColWidth="10" defaultRowHeight="15" x14ac:dyDescent="0.25"/>
  <cols>
    <col min="2" max="2" width="36.5703125" customWidth="1"/>
    <col min="3" max="3" width="16.42578125" customWidth="1"/>
    <col min="4" max="4" width="14.7109375" customWidth="1"/>
    <col min="5" max="5" width="14.85546875" customWidth="1"/>
    <col min="6" max="6" width="15.7109375" customWidth="1"/>
    <col min="7" max="7" width="14.85546875" customWidth="1"/>
    <col min="8" max="8" width="14" customWidth="1"/>
    <col min="9" max="9" width="14.42578125" customWidth="1"/>
    <col min="10" max="10" width="13.5703125" customWidth="1"/>
    <col min="11" max="11" width="15.28515625" customWidth="1"/>
    <col min="12" max="12" width="16.28515625" customWidth="1"/>
    <col min="13" max="13" width="14.42578125" customWidth="1"/>
    <col min="14" max="14" width="14.140625" customWidth="1"/>
    <col min="15" max="15" width="15.5703125" customWidth="1"/>
  </cols>
  <sheetData>
    <row r="2" spans="1:15" ht="21" x14ac:dyDescent="0.35">
      <c r="A2" s="9" t="s">
        <v>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1:15" ht="29.25" customHeight="1" x14ac:dyDescent="0.25">
      <c r="A4" s="1" t="s">
        <v>0</v>
      </c>
      <c r="B4" s="1" t="s">
        <v>1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H4" s="1" t="s">
        <v>37</v>
      </c>
      <c r="I4" s="1" t="s">
        <v>38</v>
      </c>
      <c r="J4" s="1" t="s">
        <v>39</v>
      </c>
      <c r="K4" s="1" t="s">
        <v>40</v>
      </c>
      <c r="L4" s="1" t="s">
        <v>41</v>
      </c>
      <c r="M4" s="1" t="s">
        <v>42</v>
      </c>
      <c r="N4" s="1" t="s">
        <v>43</v>
      </c>
      <c r="O4" s="1" t="s">
        <v>44</v>
      </c>
    </row>
    <row r="5" spans="1:15" ht="20.100000000000001" customHeight="1" x14ac:dyDescent="0.25">
      <c r="A5" s="2" t="s">
        <v>2</v>
      </c>
      <c r="B5" s="3" t="s">
        <v>3</v>
      </c>
      <c r="C5" s="5">
        <v>4387205</v>
      </c>
      <c r="D5" s="5">
        <v>4387205</v>
      </c>
      <c r="E5" s="5">
        <v>4387205</v>
      </c>
      <c r="F5" s="5">
        <v>6489054</v>
      </c>
      <c r="G5" s="5">
        <v>6448128</v>
      </c>
      <c r="H5" s="5">
        <v>8090221</v>
      </c>
      <c r="I5" s="5">
        <v>6201575</v>
      </c>
      <c r="J5" s="5">
        <v>7025860</v>
      </c>
      <c r="K5" s="5">
        <v>5964763</v>
      </c>
      <c r="L5" s="5">
        <v>5797065</v>
      </c>
      <c r="M5" s="5">
        <v>5761673</v>
      </c>
      <c r="N5" s="5">
        <v>5907738</v>
      </c>
      <c r="O5" s="5">
        <f>SUM(C5:N5)</f>
        <v>70847692</v>
      </c>
    </row>
    <row r="6" spans="1:15" ht="20.100000000000001" customHeight="1" x14ac:dyDescent="0.25">
      <c r="A6" s="2" t="s">
        <v>4</v>
      </c>
      <c r="B6" s="4" t="s">
        <v>5</v>
      </c>
      <c r="C6" s="5">
        <v>10200197</v>
      </c>
      <c r="D6" s="5">
        <v>10200197</v>
      </c>
      <c r="E6" s="5">
        <v>10200197</v>
      </c>
      <c r="F6" s="5">
        <v>9599164</v>
      </c>
      <c r="G6" s="5">
        <v>9542523</v>
      </c>
      <c r="H6" s="5">
        <v>8417496</v>
      </c>
      <c r="I6" s="5">
        <v>9142404</v>
      </c>
      <c r="J6" s="5">
        <v>9545502</v>
      </c>
      <c r="K6" s="5">
        <v>8988740</v>
      </c>
      <c r="L6" s="5">
        <v>9147388</v>
      </c>
      <c r="M6" s="5">
        <v>9220262</v>
      </c>
      <c r="N6" s="5">
        <v>9672982</v>
      </c>
      <c r="O6" s="5">
        <f t="shared" ref="O6:O19" si="0">SUM(C6:N6)</f>
        <v>113877052</v>
      </c>
    </row>
    <row r="7" spans="1:15" ht="20.100000000000001" customHeight="1" x14ac:dyDescent="0.25">
      <c r="A7" s="2" t="s">
        <v>6</v>
      </c>
      <c r="B7" s="4" t="s">
        <v>7</v>
      </c>
      <c r="C7" s="5">
        <v>16853176</v>
      </c>
      <c r="D7" s="5">
        <v>16853176</v>
      </c>
      <c r="E7" s="5">
        <v>16853176</v>
      </c>
      <c r="F7" s="5">
        <v>15646933</v>
      </c>
      <c r="G7" s="5">
        <v>15556223</v>
      </c>
      <c r="H7" s="5">
        <v>13565068</v>
      </c>
      <c r="I7" s="5">
        <v>14871633</v>
      </c>
      <c r="J7" s="5">
        <v>8685088</v>
      </c>
      <c r="K7" s="5">
        <v>14448505</v>
      </c>
      <c r="L7" s="5">
        <v>24913584</v>
      </c>
      <c r="M7" s="5">
        <v>15056726</v>
      </c>
      <c r="N7" s="5">
        <v>16099790</v>
      </c>
      <c r="O7" s="5">
        <f t="shared" si="0"/>
        <v>189403078</v>
      </c>
    </row>
    <row r="8" spans="1:15" ht="20.100000000000001" customHeight="1" x14ac:dyDescent="0.25">
      <c r="A8" s="2" t="s">
        <v>8</v>
      </c>
      <c r="B8" s="4" t="s">
        <v>9</v>
      </c>
      <c r="C8" s="5">
        <v>4781714</v>
      </c>
      <c r="D8" s="5">
        <v>4901494</v>
      </c>
      <c r="E8" s="5">
        <v>4901494</v>
      </c>
      <c r="F8" s="5">
        <v>5594137</v>
      </c>
      <c r="G8" s="5">
        <v>5410763</v>
      </c>
      <c r="H8" s="5">
        <v>5338934</v>
      </c>
      <c r="I8" s="5">
        <v>5119786</v>
      </c>
      <c r="J8" s="5">
        <v>5677798</v>
      </c>
      <c r="K8" s="5">
        <v>5054142</v>
      </c>
      <c r="L8" s="5">
        <v>5069946</v>
      </c>
      <c r="M8" s="5">
        <v>5196541</v>
      </c>
      <c r="N8" s="5">
        <v>5496325</v>
      </c>
      <c r="O8" s="5">
        <f t="shared" si="0"/>
        <v>62543074</v>
      </c>
    </row>
    <row r="9" spans="1:15" ht="20.100000000000001" customHeight="1" x14ac:dyDescent="0.25">
      <c r="A9" s="2" t="s">
        <v>10</v>
      </c>
      <c r="B9" s="4" t="s">
        <v>11</v>
      </c>
      <c r="C9" s="5">
        <f>1887670+1171602+1887670</f>
        <v>4946942</v>
      </c>
      <c r="D9" s="5">
        <f>1887670+1171602+1887670</f>
        <v>4946942</v>
      </c>
      <c r="E9" s="5">
        <f>1887670+1171602+1887670</f>
        <v>4946942</v>
      </c>
      <c r="F9" s="5">
        <f>1693658+1110586+1693658</f>
        <v>4497902</v>
      </c>
      <c r="G9" s="5">
        <f>1692956+1126463+1692956</f>
        <v>4512375</v>
      </c>
      <c r="H9" s="5">
        <f>1680287+1119168+1680287-517993</f>
        <v>3961749</v>
      </c>
      <c r="I9" s="5">
        <f>1641604+1111489+1641604</f>
        <v>4394697</v>
      </c>
      <c r="J9" s="5">
        <f>1649639+1087808+1649638+424761</f>
        <v>4811846</v>
      </c>
      <c r="K9" s="5">
        <f>1613633+1069900+1613633</f>
        <v>4297166</v>
      </c>
      <c r="L9" s="5">
        <f>1623885+1062754+1623886</f>
        <v>4310525</v>
      </c>
      <c r="M9" s="5">
        <f>1621320+1059094+1621320</f>
        <v>4301734</v>
      </c>
      <c r="N9" s="5">
        <f>1712056+1113098+1712057</f>
        <v>4537211</v>
      </c>
      <c r="O9" s="5">
        <f t="shared" si="0"/>
        <v>54466031</v>
      </c>
    </row>
    <row r="10" spans="1:15" ht="20.100000000000001" customHeight="1" x14ac:dyDescent="0.25">
      <c r="A10" s="2" t="s">
        <v>12</v>
      </c>
      <c r="B10" s="4" t="s">
        <v>13</v>
      </c>
      <c r="C10" s="5">
        <v>8042615</v>
      </c>
      <c r="D10" s="5">
        <v>8042615</v>
      </c>
      <c r="E10" s="5">
        <v>8042615</v>
      </c>
      <c r="F10" s="5">
        <v>7398507</v>
      </c>
      <c r="G10" s="5">
        <v>7324511</v>
      </c>
      <c r="H10" s="5">
        <v>6443655</v>
      </c>
      <c r="I10" s="5">
        <v>93472895</v>
      </c>
      <c r="J10" s="5">
        <v>10036352</v>
      </c>
      <c r="K10" s="5">
        <v>9275867</v>
      </c>
      <c r="L10" s="5">
        <v>9780753</v>
      </c>
      <c r="M10" s="5">
        <v>9669460</v>
      </c>
      <c r="N10" s="5">
        <v>10109392</v>
      </c>
      <c r="O10" s="5">
        <f t="shared" si="0"/>
        <v>187639237</v>
      </c>
    </row>
    <row r="11" spans="1:15" ht="20.100000000000001" customHeight="1" x14ac:dyDescent="0.25">
      <c r="A11" s="2" t="s">
        <v>14</v>
      </c>
      <c r="B11" s="4" t="s">
        <v>15</v>
      </c>
      <c r="C11" s="5">
        <v>14815943</v>
      </c>
      <c r="D11" s="5">
        <v>14815943</v>
      </c>
      <c r="E11" s="5">
        <v>14815943</v>
      </c>
      <c r="F11" s="5">
        <v>15359533</v>
      </c>
      <c r="G11" s="5">
        <v>15679688</v>
      </c>
      <c r="H11" s="5">
        <v>17086328</v>
      </c>
      <c r="I11" s="5">
        <v>15573262</v>
      </c>
      <c r="J11" s="5">
        <v>16704671</v>
      </c>
      <c r="K11" s="5">
        <v>15553079</v>
      </c>
      <c r="L11" s="5">
        <v>16658889</v>
      </c>
      <c r="M11" s="5">
        <v>15887815</v>
      </c>
      <c r="N11" s="5">
        <v>16628102</v>
      </c>
      <c r="O11" s="5">
        <f t="shared" si="0"/>
        <v>189579196</v>
      </c>
    </row>
    <row r="12" spans="1:15" ht="20.100000000000001" customHeight="1" x14ac:dyDescent="0.25">
      <c r="A12" s="2" t="s">
        <v>16</v>
      </c>
      <c r="B12" s="4" t="s">
        <v>17</v>
      </c>
      <c r="C12" s="5">
        <v>7939068</v>
      </c>
      <c r="D12" s="5">
        <v>7939068</v>
      </c>
      <c r="E12" s="5">
        <v>7939068</v>
      </c>
      <c r="F12" s="5">
        <v>7689834</v>
      </c>
      <c r="G12" s="5">
        <v>7671054</v>
      </c>
      <c r="H12" s="5">
        <v>6985360</v>
      </c>
      <c r="I12" s="5">
        <v>7351494</v>
      </c>
      <c r="J12" s="5">
        <v>7683169</v>
      </c>
      <c r="K12" s="5">
        <v>7248848</v>
      </c>
      <c r="L12" s="5">
        <v>7370894</v>
      </c>
      <c r="M12" s="5">
        <v>7511012</v>
      </c>
      <c r="N12" s="5">
        <v>7887352</v>
      </c>
      <c r="O12" s="5">
        <f t="shared" si="0"/>
        <v>91216221</v>
      </c>
    </row>
    <row r="13" spans="1:15" ht="20.100000000000001" customHeight="1" x14ac:dyDescent="0.25">
      <c r="A13" s="2" t="s">
        <v>18</v>
      </c>
      <c r="B13" s="4" t="s">
        <v>19</v>
      </c>
      <c r="C13" s="5">
        <v>12510604</v>
      </c>
      <c r="D13" s="5">
        <v>12531252</v>
      </c>
      <c r="E13" s="5">
        <v>12531252</v>
      </c>
      <c r="F13" s="5">
        <v>11209860</v>
      </c>
      <c r="G13" s="5">
        <v>11115302</v>
      </c>
      <c r="H13" s="5">
        <v>9515918</v>
      </c>
      <c r="I13" s="5">
        <v>10585007</v>
      </c>
      <c r="J13" s="5">
        <v>10555615</v>
      </c>
      <c r="K13" s="5">
        <v>10474653</v>
      </c>
      <c r="L13" s="5">
        <v>10964702</v>
      </c>
      <c r="M13" s="5">
        <v>10900459</v>
      </c>
      <c r="N13" s="5">
        <v>11355719</v>
      </c>
      <c r="O13" s="5">
        <f t="shared" si="0"/>
        <v>134250343</v>
      </c>
    </row>
    <row r="14" spans="1:15" ht="20.100000000000001" customHeight="1" x14ac:dyDescent="0.25">
      <c r="A14" s="2" t="s">
        <v>20</v>
      </c>
      <c r="B14" s="4" t="s">
        <v>21</v>
      </c>
      <c r="C14" s="5">
        <f>6151650+2145074</f>
        <v>8296724</v>
      </c>
      <c r="D14" s="5">
        <f>6151650+2145074</f>
        <v>8296724</v>
      </c>
      <c r="E14" s="5">
        <f>6151650+2145074</f>
        <v>8296724</v>
      </c>
      <c r="F14" s="5">
        <f>5650295+1587991</f>
        <v>7238286</v>
      </c>
      <c r="G14" s="5">
        <f>5924844+1674005</f>
        <v>7598849</v>
      </c>
      <c r="H14" s="5">
        <f>5957615+1690960-188134</f>
        <v>7460441</v>
      </c>
      <c r="I14" s="5">
        <f>5926164+1709964</f>
        <v>7636128</v>
      </c>
      <c r="J14" s="5">
        <f>5968298+1694938+658936</f>
        <v>8322172</v>
      </c>
      <c r="K14" s="5">
        <f>5915905+1694054</f>
        <v>7609959</v>
      </c>
      <c r="L14" s="5">
        <f>5968572+1706708+1438660</f>
        <v>9113940</v>
      </c>
      <c r="M14" s="5">
        <f>5921179+1694046</f>
        <v>7615225</v>
      </c>
      <c r="N14" s="5">
        <f>6117722+1748161-31663</f>
        <v>7834220</v>
      </c>
      <c r="O14" s="5">
        <f t="shared" si="0"/>
        <v>95319392</v>
      </c>
    </row>
    <row r="15" spans="1:15" ht="20.100000000000001" customHeight="1" x14ac:dyDescent="0.25">
      <c r="A15" s="2" t="s">
        <v>22</v>
      </c>
      <c r="B15" s="4" t="s">
        <v>23</v>
      </c>
      <c r="C15" s="5">
        <f>1476171+977116+1476171</f>
        <v>3929458</v>
      </c>
      <c r="D15" s="5">
        <f>1476171+977116+1476171</f>
        <v>3929458</v>
      </c>
      <c r="E15" s="5">
        <f>1476171+977116+1476171</f>
        <v>3929458</v>
      </c>
      <c r="F15" s="5">
        <f>1646903+1153738+1646903</f>
        <v>4447544</v>
      </c>
      <c r="G15" s="5">
        <f>1647295+1147702+1647296</f>
        <v>4442293</v>
      </c>
      <c r="H15" s="5">
        <f>1616916+1130923+1616916+274970</f>
        <v>4639725</v>
      </c>
      <c r="I15" s="5">
        <f>1590776+1111450+1590776-200</f>
        <v>4292802</v>
      </c>
      <c r="J15" s="5">
        <f>1608959+1100273+1608959+370557</f>
        <v>4688748</v>
      </c>
      <c r="K15" s="5">
        <f>1614232+1094922+1614232</f>
        <v>4323386</v>
      </c>
      <c r="L15" s="5">
        <f>1625482+1097836+1625482+15358</f>
        <v>4364158</v>
      </c>
      <c r="M15" s="5">
        <f>1630635+1095018+1630635</f>
        <v>4356288</v>
      </c>
      <c r="N15" s="5">
        <f>1721464+1152298+1721464</f>
        <v>4595226</v>
      </c>
      <c r="O15" s="5">
        <f t="shared" si="0"/>
        <v>51938544</v>
      </c>
    </row>
    <row r="16" spans="1:15" ht="20.100000000000001" customHeight="1" x14ac:dyDescent="0.25">
      <c r="A16" s="2" t="s">
        <v>24</v>
      </c>
      <c r="B16" s="3" t="s">
        <v>25</v>
      </c>
      <c r="C16" s="5">
        <v>4904965</v>
      </c>
      <c r="D16" s="5">
        <v>4904965</v>
      </c>
      <c r="E16" s="5">
        <v>4904965</v>
      </c>
      <c r="F16" s="5">
        <v>8186409</v>
      </c>
      <c r="G16" s="5">
        <v>8674876</v>
      </c>
      <c r="H16" s="5">
        <v>13527614</v>
      </c>
      <c r="I16" s="5">
        <v>9077898</v>
      </c>
      <c r="J16" s="5">
        <v>9158728</v>
      </c>
      <c r="K16" s="5">
        <v>10737322</v>
      </c>
      <c r="L16" s="5">
        <v>8291984</v>
      </c>
      <c r="M16" s="5">
        <v>7924292</v>
      </c>
      <c r="N16" s="5">
        <v>8358589</v>
      </c>
      <c r="O16" s="5">
        <f t="shared" si="0"/>
        <v>98652607</v>
      </c>
    </row>
    <row r="17" spans="1:15" ht="20.100000000000001" customHeight="1" x14ac:dyDescent="0.25">
      <c r="A17" s="2" t="s">
        <v>26</v>
      </c>
      <c r="B17" s="4" t="s">
        <v>27</v>
      </c>
      <c r="C17" s="5">
        <v>9949686</v>
      </c>
      <c r="D17" s="5">
        <v>9949686</v>
      </c>
      <c r="E17" s="5">
        <v>9949686</v>
      </c>
      <c r="F17" s="5">
        <v>10887129</v>
      </c>
      <c r="G17" s="5">
        <v>10817457</v>
      </c>
      <c r="H17" s="5">
        <v>10948920</v>
      </c>
      <c r="I17" s="5">
        <v>10483876</v>
      </c>
      <c r="J17" s="5">
        <v>11229977</v>
      </c>
      <c r="K17" s="5">
        <v>10241201</v>
      </c>
      <c r="L17" s="5">
        <v>10184757</v>
      </c>
      <c r="M17" s="5">
        <v>10154137</v>
      </c>
      <c r="N17" s="5">
        <v>10691017</v>
      </c>
      <c r="O17" s="5">
        <f t="shared" si="0"/>
        <v>125487529</v>
      </c>
    </row>
    <row r="18" spans="1:15" ht="20.100000000000001" customHeight="1" x14ac:dyDescent="0.25">
      <c r="A18" s="2" t="s">
        <v>28</v>
      </c>
      <c r="B18" s="4" t="s">
        <v>29</v>
      </c>
      <c r="C18" s="5">
        <f>1787280+1170510+1787280</f>
        <v>4745070</v>
      </c>
      <c r="D18" s="5">
        <f>1787280+1170510+1787280</f>
        <v>4745070</v>
      </c>
      <c r="E18" s="5">
        <f>1787280+1170510+1787280</f>
        <v>4745070</v>
      </c>
      <c r="F18" s="5">
        <f>2892822+1844727+2892822</f>
        <v>7630371</v>
      </c>
      <c r="G18" s="5">
        <f>3228309+2043168+3228309</f>
        <v>8499786</v>
      </c>
      <c r="H18" s="5">
        <f>3202149+2028188+3202149+4422231</f>
        <v>12854717</v>
      </c>
      <c r="I18" s="5">
        <f>3142031+2001156+3142031</f>
        <v>8285218</v>
      </c>
      <c r="J18" s="5">
        <f>3111903+1960263+3111903+365816</f>
        <v>8549885</v>
      </c>
      <c r="K18" s="5">
        <f>3040280+1929297+3040281</f>
        <v>8009858</v>
      </c>
      <c r="L18" s="5">
        <f>3010626+1917150+3010626</f>
        <v>7938402</v>
      </c>
      <c r="M18" s="5">
        <f>3017422+1919115+3017422</f>
        <v>7953959</v>
      </c>
      <c r="N18" s="5">
        <f>3156231+2001097+3156232</f>
        <v>8313560</v>
      </c>
      <c r="O18" s="5">
        <f t="shared" si="0"/>
        <v>92270966</v>
      </c>
    </row>
    <row r="19" spans="1:15" ht="20.100000000000001" customHeight="1" x14ac:dyDescent="0.25">
      <c r="A19" s="2" t="s">
        <v>30</v>
      </c>
      <c r="B19" s="4" t="s">
        <v>31</v>
      </c>
      <c r="C19" s="5">
        <v>8165756</v>
      </c>
      <c r="D19" s="5">
        <v>8165756</v>
      </c>
      <c r="E19" s="5">
        <v>8165756</v>
      </c>
      <c r="F19" s="5">
        <v>10349359</v>
      </c>
      <c r="G19" s="5">
        <v>10214677</v>
      </c>
      <c r="H19" s="5">
        <v>11485380</v>
      </c>
      <c r="I19" s="5">
        <v>9454253</v>
      </c>
      <c r="J19" s="5">
        <v>8944814</v>
      </c>
      <c r="K19" s="5">
        <v>8736815</v>
      </c>
      <c r="L19" s="5">
        <v>8955414</v>
      </c>
      <c r="M19" s="5">
        <v>9150821</v>
      </c>
      <c r="N19" s="5">
        <v>9572225</v>
      </c>
      <c r="O19" s="5">
        <f t="shared" si="0"/>
        <v>111361026</v>
      </c>
    </row>
    <row r="21" spans="1:15" ht="28.5" customHeight="1" x14ac:dyDescent="0.25">
      <c r="A21" s="7"/>
      <c r="B21" s="6" t="s">
        <v>44</v>
      </c>
      <c r="C21" s="8">
        <f t="shared" ref="C21:O21" si="1">SUM(C5:C20)</f>
        <v>124469123</v>
      </c>
      <c r="D21" s="8">
        <f t="shared" si="1"/>
        <v>124609551</v>
      </c>
      <c r="E21" s="8">
        <f t="shared" si="1"/>
        <v>124609551</v>
      </c>
      <c r="F21" s="8">
        <f t="shared" si="1"/>
        <v>132224022</v>
      </c>
      <c r="G21" s="8">
        <f t="shared" si="1"/>
        <v>133508505</v>
      </c>
      <c r="H21" s="8">
        <f t="shared" si="1"/>
        <v>140321526</v>
      </c>
      <c r="I21" s="8">
        <f t="shared" si="1"/>
        <v>215942928</v>
      </c>
      <c r="J21" s="8">
        <f t="shared" si="1"/>
        <v>131620225</v>
      </c>
      <c r="K21" s="8">
        <f t="shared" si="1"/>
        <v>130964304</v>
      </c>
      <c r="L21" s="8">
        <f t="shared" si="1"/>
        <v>142862401</v>
      </c>
      <c r="M21" s="8">
        <f t="shared" si="1"/>
        <v>130660404</v>
      </c>
      <c r="N21" s="8">
        <f t="shared" si="1"/>
        <v>137059448</v>
      </c>
      <c r="O21" s="8">
        <f t="shared" si="1"/>
        <v>1668851988</v>
      </c>
    </row>
  </sheetData>
  <mergeCells count="1">
    <mergeCell ref="A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aperez</cp:lastModifiedBy>
  <dcterms:created xsi:type="dcterms:W3CDTF">2016-05-20T13:13:54Z</dcterms:created>
  <dcterms:modified xsi:type="dcterms:W3CDTF">2016-05-23T17:50:53Z</dcterms:modified>
</cp:coreProperties>
</file>