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.sharepoint.com/sites/RRFF/Documentos compartidos/RECURSOS FINANCIEROS/INFORME TRIMESTRAL GLOSAS (TERE)/2021/3. A SEPTIEMBRE 2021/A WEB/"/>
    </mc:Choice>
  </mc:AlternateContent>
  <xr:revisionPtr revIDLastSave="438" documentId="8_{DF940FBA-16DD-410A-8922-136B0A788C41}" xr6:coauthVersionLast="47" xr6:coauthVersionMax="47" xr10:uidLastSave="{223B6F35-BBAF-4569-A593-FD2B63E263FC}"/>
  <bookViews>
    <workbookView xWindow="-120" yWindow="-120" windowWidth="29040" windowHeight="15840" tabRatio="802" xr2:uid="{00000000-000D-0000-FFFF-FFFF00000000}"/>
  </bookViews>
  <sheets>
    <sheet name="02 01" sheetId="32" r:id="rId1"/>
    <sheet name="03 01" sheetId="31" r:id="rId2"/>
    <sheet name="04 01" sheetId="34" r:id="rId3"/>
    <sheet name="04 50" sheetId="69" r:id="rId4"/>
    <sheet name="09 01" sheetId="20" r:id="rId5"/>
    <sheet name="09 02" sheetId="21" r:id="rId6"/>
    <sheet name="09 03" sheetId="24" r:id="rId7"/>
    <sheet name="11 01" sheetId="25" r:id="rId8"/>
    <sheet name="11 02" sheetId="26" r:id="rId9"/>
    <sheet name="11 50" sheetId="70" r:id="rId10"/>
    <sheet name="13 01" sheetId="27" r:id="rId11"/>
    <sheet name="15 01" sheetId="28" r:id="rId12"/>
    <sheet name="90-01" sheetId="57" r:id="rId13"/>
    <sheet name="90-02" sheetId="55" r:id="rId14"/>
    <sheet name="90-03" sheetId="56" r:id="rId15"/>
    <sheet name="91 01" sheetId="54" r:id="rId16"/>
  </sheets>
  <definedNames>
    <definedName name="_xlnm.Print_Area" localSheetId="0">'02 01'!$A$1:$V$25</definedName>
    <definedName name="_xlnm.Print_Area" localSheetId="1">'03 01'!$A$1:$V$43</definedName>
    <definedName name="_xlnm.Print_Area" localSheetId="2">'04 01'!$A$1:$V$31</definedName>
    <definedName name="_xlnm.Print_Area" localSheetId="3">'04 50'!$A$1:$V$15</definedName>
    <definedName name="_xlnm.Print_Area" localSheetId="4">'09 01'!$A$1:$V$44</definedName>
    <definedName name="_xlnm.Print_Area" localSheetId="5">'09 02'!$A$1:$V$23</definedName>
    <definedName name="_xlnm.Print_Area" localSheetId="6">'09 03'!$A$1:$V$43</definedName>
    <definedName name="_xlnm.Print_Area" localSheetId="7">'11 01'!$A$1:$V$34</definedName>
    <definedName name="_xlnm.Print_Area" localSheetId="8">'11 02'!$A$1:$V$25</definedName>
    <definedName name="_xlnm.Print_Area" localSheetId="9">'11 50'!$A$1:$V$22</definedName>
    <definedName name="_xlnm.Print_Area" localSheetId="10">'13 01'!$A$1:$V$23</definedName>
    <definedName name="_xlnm.Print_Area" localSheetId="11">'15 01'!$A$1:$V$25</definedName>
    <definedName name="_xlnm.Print_Area" localSheetId="15">'91 01'!$A$1:$V$25</definedName>
    <definedName name="_xlnm.Print_Titles" localSheetId="0">'02 01'!$8:$9</definedName>
    <definedName name="_xlnm.Print_Titles" localSheetId="1">'03 01'!$8:$9</definedName>
    <definedName name="_xlnm.Print_Titles" localSheetId="4">'09 01'!$8:$10</definedName>
    <definedName name="_xlnm.Print_Titles" localSheetId="6">'09 03'!$8:$10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57" l="1"/>
  <c r="M22" i="20"/>
  <c r="M23" i="31"/>
  <c r="O19" i="57" l="1"/>
  <c r="K19" i="57"/>
  <c r="N32" i="55"/>
  <c r="P17" i="54" l="1"/>
  <c r="N17" i="54"/>
  <c r="P30" i="57" l="1"/>
  <c r="P28" i="57"/>
  <c r="P20" i="57"/>
  <c r="P15" i="28"/>
  <c r="P38" i="55" l="1"/>
  <c r="N38" i="55"/>
  <c r="N36" i="55"/>
  <c r="N34" i="55"/>
  <c r="N31" i="55"/>
  <c r="N30" i="55"/>
  <c r="N27" i="55"/>
  <c r="N26" i="55"/>
  <c r="N24" i="55"/>
  <c r="N23" i="55"/>
  <c r="N21" i="55"/>
  <c r="N20" i="55"/>
  <c r="N18" i="55"/>
  <c r="N17" i="55"/>
  <c r="N16" i="55"/>
  <c r="N14" i="55"/>
  <c r="N13" i="55"/>
  <c r="N12" i="55"/>
  <c r="N11" i="55"/>
  <c r="N30" i="57"/>
  <c r="N28" i="57"/>
  <c r="N26" i="57"/>
  <c r="N25" i="57"/>
  <c r="N24" i="57"/>
  <c r="N22" i="57"/>
  <c r="N20" i="57"/>
  <c r="N19" i="57"/>
  <c r="N17" i="57"/>
  <c r="N16" i="57"/>
  <c r="N15" i="57"/>
  <c r="N13" i="57"/>
  <c r="M19" i="57"/>
  <c r="M17" i="28"/>
  <c r="M18" i="25"/>
  <c r="J19" i="57"/>
  <c r="I19" i="57"/>
  <c r="D19" i="57"/>
  <c r="L20" i="57"/>
  <c r="J20" i="57"/>
  <c r="H20" i="57"/>
  <c r="N23" i="56" l="1"/>
  <c r="J17" i="55"/>
  <c r="J18" i="55"/>
  <c r="L15" i="28" l="1"/>
  <c r="L17" i="54" l="1"/>
  <c r="J24" i="56"/>
  <c r="J23" i="56"/>
  <c r="L38" i="55"/>
  <c r="J38" i="55"/>
  <c r="J30" i="57"/>
  <c r="J28" i="57"/>
  <c r="L30" i="57"/>
  <c r="L28" i="57"/>
  <c r="I17" i="28" l="1"/>
  <c r="I18" i="25"/>
  <c r="H38" i="55" l="1"/>
  <c r="H30" i="57"/>
  <c r="H28" i="57"/>
  <c r="H26" i="20" l="1"/>
  <c r="H27" i="20"/>
  <c r="H28" i="20"/>
  <c r="H29" i="20"/>
  <c r="T19" i="70" l="1"/>
  <c r="R19" i="70"/>
  <c r="P19" i="70"/>
  <c r="N19" i="70"/>
  <c r="L19" i="70"/>
  <c r="J19" i="70"/>
  <c r="H19" i="70"/>
  <c r="T17" i="70"/>
  <c r="R17" i="70"/>
  <c r="P17" i="70"/>
  <c r="N17" i="70"/>
  <c r="L17" i="70"/>
  <c r="J17" i="70"/>
  <c r="H17" i="70"/>
  <c r="T16" i="70"/>
  <c r="R16" i="70"/>
  <c r="P16" i="70"/>
  <c r="N16" i="70"/>
  <c r="L16" i="70"/>
  <c r="J16" i="70"/>
  <c r="H16" i="70"/>
  <c r="T14" i="70"/>
  <c r="R14" i="70"/>
  <c r="P14" i="70"/>
  <c r="N14" i="70"/>
  <c r="L14" i="70"/>
  <c r="J14" i="70"/>
  <c r="H14" i="70"/>
  <c r="T12" i="70"/>
  <c r="R12" i="70"/>
  <c r="P12" i="70"/>
  <c r="N12" i="70"/>
  <c r="L12" i="70"/>
  <c r="J12" i="70"/>
  <c r="H12" i="70"/>
  <c r="T11" i="70"/>
  <c r="R11" i="70"/>
  <c r="P11" i="70"/>
  <c r="N11" i="70"/>
  <c r="L11" i="70"/>
  <c r="J11" i="70"/>
  <c r="H11" i="70"/>
  <c r="T12" i="69"/>
  <c r="R12" i="69"/>
  <c r="P12" i="69"/>
  <c r="N12" i="69"/>
  <c r="L12" i="69"/>
  <c r="J12" i="69"/>
  <c r="H12" i="69"/>
  <c r="T11" i="69"/>
  <c r="R11" i="69"/>
  <c r="P11" i="69"/>
  <c r="N11" i="69"/>
  <c r="L11" i="69"/>
  <c r="J11" i="69"/>
  <c r="H11" i="69"/>
  <c r="T31" i="56" l="1"/>
  <c r="R31" i="56"/>
  <c r="P31" i="56"/>
  <c r="N31" i="56"/>
  <c r="L31" i="56"/>
  <c r="J31" i="56"/>
  <c r="H31" i="56"/>
  <c r="T30" i="56"/>
  <c r="R30" i="56"/>
  <c r="P30" i="56"/>
  <c r="N30" i="56"/>
  <c r="L30" i="56"/>
  <c r="J30" i="56"/>
  <c r="H30" i="56"/>
  <c r="T34" i="56"/>
  <c r="R34" i="56"/>
  <c r="P34" i="56"/>
  <c r="N34" i="56"/>
  <c r="L34" i="56"/>
  <c r="J34" i="56"/>
  <c r="H34" i="56"/>
  <c r="T33" i="56"/>
  <c r="R33" i="56"/>
  <c r="P33" i="56"/>
  <c r="N33" i="56"/>
  <c r="L33" i="56"/>
  <c r="J33" i="56"/>
  <c r="H33" i="56"/>
  <c r="E17" i="28"/>
  <c r="D17" i="28"/>
  <c r="E18" i="25"/>
  <c r="D18" i="25"/>
  <c r="T37" i="20"/>
  <c r="R37" i="20"/>
  <c r="P37" i="20"/>
  <c r="N37" i="20"/>
  <c r="L37" i="20"/>
  <c r="J37" i="20"/>
  <c r="H37" i="20"/>
  <c r="T31" i="55" l="1"/>
  <c r="R31" i="55"/>
  <c r="T17" i="57"/>
  <c r="T15" i="57"/>
  <c r="T26" i="34"/>
  <c r="R26" i="34"/>
  <c r="P31" i="55" l="1"/>
  <c r="P12" i="55"/>
  <c r="P26" i="34" l="1"/>
  <c r="N26" i="34"/>
  <c r="L23" i="28" l="1"/>
  <c r="L16" i="26" l="1"/>
  <c r="L31" i="55" l="1"/>
  <c r="L17" i="57"/>
  <c r="J17" i="57"/>
  <c r="J15" i="57"/>
  <c r="L15" i="57"/>
  <c r="J26" i="34" l="1"/>
  <c r="L26" i="34"/>
  <c r="J13" i="31"/>
  <c r="H33" i="20" l="1"/>
  <c r="T53" i="56" l="1"/>
  <c r="R53" i="56"/>
  <c r="P53" i="56"/>
  <c r="N53" i="56"/>
  <c r="L53" i="56"/>
  <c r="J53" i="56"/>
  <c r="H53" i="56"/>
  <c r="T37" i="56"/>
  <c r="R37" i="56"/>
  <c r="P37" i="56"/>
  <c r="N37" i="56"/>
  <c r="L37" i="56"/>
  <c r="J37" i="56"/>
  <c r="H37" i="56"/>
  <c r="H31" i="55"/>
  <c r="J31" i="55"/>
  <c r="T27" i="55" l="1"/>
  <c r="R27" i="55"/>
  <c r="P27" i="55"/>
  <c r="L27" i="55"/>
  <c r="J27" i="55"/>
  <c r="H27" i="55"/>
  <c r="T24" i="55"/>
  <c r="R24" i="55"/>
  <c r="P24" i="55"/>
  <c r="L24" i="55"/>
  <c r="J24" i="55"/>
  <c r="H24" i="55"/>
  <c r="T21" i="55"/>
  <c r="R21" i="55"/>
  <c r="P21" i="55"/>
  <c r="L21" i="55"/>
  <c r="J21" i="55"/>
  <c r="H21" i="55"/>
  <c r="T28" i="55"/>
  <c r="R28" i="55"/>
  <c r="P28" i="55"/>
  <c r="L28" i="55"/>
  <c r="J28" i="55"/>
  <c r="H28" i="55"/>
  <c r="T19" i="21"/>
  <c r="R19" i="21"/>
  <c r="P19" i="21"/>
  <c r="N19" i="21"/>
  <c r="L19" i="21"/>
  <c r="J19" i="21"/>
  <c r="H19" i="21"/>
  <c r="T11" i="21"/>
  <c r="R11" i="21"/>
  <c r="P11" i="21"/>
  <c r="N11" i="21"/>
  <c r="L11" i="21"/>
  <c r="J11" i="21"/>
  <c r="H11" i="21"/>
  <c r="T41" i="20"/>
  <c r="R41" i="20"/>
  <c r="P41" i="20"/>
  <c r="N41" i="20"/>
  <c r="L41" i="20"/>
  <c r="J41" i="20"/>
  <c r="H41" i="20"/>
  <c r="T28" i="34" l="1"/>
  <c r="R28" i="34"/>
  <c r="P28" i="34"/>
  <c r="N28" i="34"/>
  <c r="L28" i="34"/>
  <c r="J28" i="34"/>
  <c r="H28" i="34"/>
  <c r="H26" i="34"/>
  <c r="J51" i="56"/>
  <c r="J49" i="56"/>
  <c r="J47" i="56"/>
  <c r="J45" i="56"/>
  <c r="J43" i="56"/>
  <c r="J42" i="56"/>
  <c r="J41" i="56"/>
  <c r="J40" i="56"/>
  <c r="J39" i="56"/>
  <c r="J36" i="56"/>
  <c r="J28" i="56"/>
  <c r="J27" i="56"/>
  <c r="J26" i="56"/>
  <c r="J25" i="56"/>
  <c r="J22" i="56"/>
  <c r="J21" i="56"/>
  <c r="J20" i="56"/>
  <c r="J19" i="56"/>
  <c r="J18" i="56"/>
  <c r="J17" i="56"/>
  <c r="J15" i="56"/>
  <c r="J13" i="56"/>
  <c r="J11" i="56"/>
  <c r="N51" i="56"/>
  <c r="N49" i="56"/>
  <c r="N47" i="56"/>
  <c r="N45" i="56"/>
  <c r="N43" i="56"/>
  <c r="N42" i="56"/>
  <c r="N41" i="56"/>
  <c r="N40" i="56"/>
  <c r="N39" i="56"/>
  <c r="N36" i="56"/>
  <c r="N28" i="56"/>
  <c r="N27" i="56"/>
  <c r="N26" i="56"/>
  <c r="N25" i="56"/>
  <c r="N24" i="56"/>
  <c r="N22" i="56"/>
  <c r="N21" i="56"/>
  <c r="N20" i="56"/>
  <c r="N19" i="56"/>
  <c r="N18" i="56"/>
  <c r="N17" i="56"/>
  <c r="N15" i="56"/>
  <c r="N13" i="56"/>
  <c r="N11" i="56"/>
  <c r="H43" i="56"/>
  <c r="H42" i="56"/>
  <c r="H41" i="56"/>
  <c r="L43" i="56"/>
  <c r="L42" i="56"/>
  <c r="L41" i="56"/>
  <c r="L51" i="56"/>
  <c r="L49" i="56"/>
  <c r="L47" i="56"/>
  <c r="L45" i="56"/>
  <c r="L40" i="56"/>
  <c r="L39" i="56"/>
  <c r="L36" i="56"/>
  <c r="L17" i="56"/>
  <c r="L15" i="56"/>
  <c r="L13" i="56"/>
  <c r="L11" i="56"/>
  <c r="H51" i="56"/>
  <c r="H49" i="56"/>
  <c r="H47" i="56"/>
  <c r="H45" i="56"/>
  <c r="H40" i="56"/>
  <c r="H39" i="56"/>
  <c r="H36" i="56"/>
  <c r="H17" i="56"/>
  <c r="H15" i="56"/>
  <c r="H13" i="56"/>
  <c r="H11" i="56"/>
  <c r="H36" i="55"/>
  <c r="H23" i="28"/>
  <c r="H13" i="31"/>
  <c r="L13" i="31"/>
  <c r="N13" i="31"/>
  <c r="P13" i="31"/>
  <c r="H15" i="31"/>
  <c r="J15" i="31"/>
  <c r="L15" i="31"/>
  <c r="N15" i="31"/>
  <c r="P15" i="31"/>
  <c r="H16" i="31"/>
  <c r="J16" i="31"/>
  <c r="N16" i="31"/>
  <c r="P16" i="31"/>
  <c r="H17" i="31"/>
  <c r="J17" i="31"/>
  <c r="L17" i="31"/>
  <c r="N17" i="31"/>
  <c r="H19" i="31"/>
  <c r="J19" i="31"/>
  <c r="L19" i="31"/>
  <c r="N19" i="31"/>
  <c r="P19" i="31"/>
  <c r="H21" i="31"/>
  <c r="J21" i="31"/>
  <c r="L21" i="31"/>
  <c r="N21" i="31"/>
  <c r="P21" i="31"/>
  <c r="H23" i="31"/>
  <c r="J23" i="31"/>
  <c r="L23" i="31"/>
  <c r="N23" i="31"/>
  <c r="P23" i="31"/>
  <c r="H24" i="31"/>
  <c r="J24" i="31"/>
  <c r="L24" i="31"/>
  <c r="N24" i="31"/>
  <c r="P24" i="31"/>
  <c r="H26" i="31"/>
  <c r="J26" i="31"/>
  <c r="L26" i="31"/>
  <c r="N26" i="31"/>
  <c r="P26" i="31"/>
  <c r="H28" i="31"/>
  <c r="J28" i="31"/>
  <c r="L28" i="31"/>
  <c r="N28" i="31"/>
  <c r="P28" i="31"/>
  <c r="H29" i="31"/>
  <c r="J29" i="31"/>
  <c r="L29" i="31"/>
  <c r="N29" i="31"/>
  <c r="P29" i="31"/>
  <c r="H31" i="31"/>
  <c r="J31" i="31"/>
  <c r="L31" i="31"/>
  <c r="N31" i="31"/>
  <c r="P31" i="31"/>
  <c r="H32" i="31"/>
  <c r="J32" i="31"/>
  <c r="L32" i="31"/>
  <c r="N32" i="31"/>
  <c r="P32" i="31"/>
  <c r="H34" i="31"/>
  <c r="J34" i="31"/>
  <c r="L34" i="31"/>
  <c r="N34" i="31"/>
  <c r="P34" i="31"/>
  <c r="H36" i="31"/>
  <c r="J36" i="31"/>
  <c r="L36" i="31"/>
  <c r="N36" i="31"/>
  <c r="P36" i="31"/>
  <c r="H38" i="31"/>
  <c r="J38" i="31"/>
  <c r="L38" i="31"/>
  <c r="N38" i="31"/>
  <c r="P38" i="31"/>
  <c r="H40" i="31"/>
  <c r="J40" i="31"/>
  <c r="L40" i="31"/>
  <c r="N40" i="31"/>
  <c r="P40" i="31"/>
  <c r="H41" i="31"/>
  <c r="J41" i="31"/>
  <c r="L41" i="31"/>
  <c r="N41" i="31"/>
  <c r="P41" i="31"/>
  <c r="J22" i="32"/>
  <c r="P17" i="31" l="1"/>
  <c r="L16" i="31"/>
  <c r="R28" i="56"/>
  <c r="R27" i="56"/>
  <c r="R26" i="56"/>
  <c r="R25" i="56"/>
  <c r="R24" i="56"/>
  <c r="R22" i="56"/>
  <c r="R21" i="56"/>
  <c r="R20" i="56"/>
  <c r="R19" i="56"/>
  <c r="R18" i="56"/>
  <c r="R17" i="56"/>
  <c r="T28" i="56" l="1"/>
  <c r="T19" i="56"/>
  <c r="T18" i="56"/>
  <c r="T27" i="56"/>
  <c r="T26" i="56"/>
  <c r="T25" i="56"/>
  <c r="T24" i="56"/>
  <c r="T22" i="56"/>
  <c r="T21" i="56"/>
  <c r="T20" i="56"/>
  <c r="R22" i="57" l="1"/>
  <c r="R17" i="57"/>
  <c r="R15" i="57"/>
  <c r="R17" i="54" l="1"/>
  <c r="T11" i="56"/>
  <c r="R11" i="56"/>
  <c r="T43" i="56"/>
  <c r="R43" i="56"/>
  <c r="T42" i="56"/>
  <c r="R42" i="56"/>
  <c r="T41" i="56"/>
  <c r="R41" i="56"/>
  <c r="T40" i="56"/>
  <c r="R40" i="56"/>
  <c r="T36" i="55"/>
  <c r="R36" i="55"/>
  <c r="T32" i="55"/>
  <c r="R32" i="55"/>
  <c r="T18" i="55"/>
  <c r="R18" i="55"/>
  <c r="T17" i="55"/>
  <c r="R17" i="55"/>
  <c r="T14" i="55"/>
  <c r="R14" i="55"/>
  <c r="T13" i="55"/>
  <c r="R13" i="55"/>
  <c r="T26" i="57"/>
  <c r="R26" i="57"/>
  <c r="R23" i="28"/>
  <c r="N23" i="28" l="1"/>
  <c r="P43" i="56" l="1"/>
  <c r="P42" i="56"/>
  <c r="P41" i="56"/>
  <c r="P17" i="57" l="1"/>
  <c r="P15" i="57"/>
  <c r="P26" i="57"/>
  <c r="L26" i="57"/>
  <c r="J26" i="57"/>
  <c r="H26" i="57"/>
  <c r="T25" i="57"/>
  <c r="R25" i="57"/>
  <c r="P25" i="57"/>
  <c r="L25" i="57"/>
  <c r="J25" i="57"/>
  <c r="H25" i="57"/>
  <c r="T24" i="57"/>
  <c r="R24" i="57"/>
  <c r="P24" i="57"/>
  <c r="L24" i="57"/>
  <c r="J24" i="57"/>
  <c r="H24" i="57"/>
  <c r="T22" i="57"/>
  <c r="P22" i="57"/>
  <c r="J22" i="57"/>
  <c r="H22" i="57"/>
  <c r="T19" i="57"/>
  <c r="R19" i="57"/>
  <c r="P19" i="57"/>
  <c r="L19" i="57"/>
  <c r="H19" i="57"/>
  <c r="T16" i="57"/>
  <c r="R16" i="57"/>
  <c r="P16" i="57"/>
  <c r="L16" i="57"/>
  <c r="J16" i="57"/>
  <c r="H16" i="57"/>
  <c r="T13" i="57"/>
  <c r="L13" i="57"/>
  <c r="J13" i="57"/>
  <c r="H13" i="57"/>
  <c r="T51" i="56"/>
  <c r="R51" i="56"/>
  <c r="P51" i="56"/>
  <c r="T49" i="56"/>
  <c r="R49" i="56"/>
  <c r="P49" i="56"/>
  <c r="T47" i="56"/>
  <c r="R47" i="56"/>
  <c r="P47" i="56"/>
  <c r="T45" i="56"/>
  <c r="R45" i="56"/>
  <c r="P45" i="56"/>
  <c r="P40" i="56"/>
  <c r="T39" i="56"/>
  <c r="R39" i="56"/>
  <c r="P39" i="56"/>
  <c r="T36" i="56"/>
  <c r="R36" i="56"/>
  <c r="P36" i="56"/>
  <c r="P17" i="56"/>
  <c r="T17" i="56"/>
  <c r="T15" i="56"/>
  <c r="R15" i="56"/>
  <c r="P15" i="56"/>
  <c r="T13" i="56"/>
  <c r="R13" i="56"/>
  <c r="P13" i="56"/>
  <c r="P11" i="56"/>
  <c r="P36" i="55"/>
  <c r="L36" i="55"/>
  <c r="J36" i="55"/>
  <c r="T34" i="55"/>
  <c r="R34" i="55"/>
  <c r="P34" i="55"/>
  <c r="L34" i="55"/>
  <c r="J34" i="55"/>
  <c r="H34" i="55"/>
  <c r="P32" i="55"/>
  <c r="L32" i="55"/>
  <c r="J32" i="55"/>
  <c r="H32" i="55"/>
  <c r="T30" i="55"/>
  <c r="R30" i="55"/>
  <c r="P30" i="55"/>
  <c r="J30" i="55"/>
  <c r="H30" i="55"/>
  <c r="T26" i="55"/>
  <c r="R26" i="55"/>
  <c r="P26" i="55"/>
  <c r="J26" i="55"/>
  <c r="L26" i="55"/>
  <c r="H26" i="55"/>
  <c r="T23" i="55"/>
  <c r="R23" i="55"/>
  <c r="P23" i="55"/>
  <c r="L23" i="55"/>
  <c r="J23" i="55"/>
  <c r="H23" i="55"/>
  <c r="T20" i="55"/>
  <c r="R20" i="55"/>
  <c r="P20" i="55"/>
  <c r="L20" i="55"/>
  <c r="J20" i="55"/>
  <c r="H20" i="55"/>
  <c r="P18" i="55"/>
  <c r="L18" i="55"/>
  <c r="H18" i="55"/>
  <c r="P17" i="55"/>
  <c r="L17" i="55"/>
  <c r="H17" i="55"/>
  <c r="T16" i="55"/>
  <c r="R16" i="55"/>
  <c r="P16" i="55"/>
  <c r="L16" i="55"/>
  <c r="J16" i="55"/>
  <c r="H16" i="55"/>
  <c r="P14" i="55"/>
  <c r="L14" i="55"/>
  <c r="J14" i="55"/>
  <c r="H14" i="55"/>
  <c r="P13" i="55"/>
  <c r="L13" i="55"/>
  <c r="J13" i="55"/>
  <c r="H13" i="55"/>
  <c r="T12" i="55"/>
  <c r="R12" i="55"/>
  <c r="L12" i="55"/>
  <c r="J12" i="55"/>
  <c r="H12" i="55"/>
  <c r="T11" i="55"/>
  <c r="R11" i="55"/>
  <c r="P11" i="55"/>
  <c r="L11" i="55"/>
  <c r="J11" i="55"/>
  <c r="H11" i="55"/>
  <c r="L22" i="57" l="1"/>
  <c r="L30" i="55"/>
  <c r="T23" i="28" l="1"/>
  <c r="P23" i="28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R31" i="24"/>
  <c r="R28" i="24"/>
  <c r="R14" i="24"/>
  <c r="R12" i="24"/>
  <c r="N31" i="24"/>
  <c r="N28" i="24"/>
  <c r="N14" i="24"/>
  <c r="N12" i="24"/>
  <c r="T31" i="24"/>
  <c r="T28" i="24"/>
  <c r="T14" i="24"/>
  <c r="T12" i="24"/>
  <c r="P31" i="24"/>
  <c r="P28" i="24"/>
  <c r="P14" i="24"/>
  <c r="P12" i="24"/>
  <c r="L28" i="24"/>
  <c r="J31" i="24"/>
  <c r="J28" i="24"/>
  <c r="L31" i="24"/>
  <c r="H31" i="24"/>
  <c r="H28" i="24"/>
  <c r="L14" i="24"/>
  <c r="L12" i="24"/>
  <c r="J14" i="24"/>
  <c r="J12" i="24"/>
  <c r="H14" i="24"/>
  <c r="H12" i="24"/>
  <c r="R33" i="20"/>
  <c r="R29" i="20"/>
  <c r="R28" i="20"/>
  <c r="R27" i="20"/>
  <c r="R26" i="20"/>
  <c r="T33" i="20"/>
  <c r="T32" i="20"/>
  <c r="T31" i="20"/>
  <c r="T29" i="20"/>
  <c r="T28" i="20"/>
  <c r="T27" i="20"/>
  <c r="T26" i="20"/>
  <c r="T25" i="20"/>
  <c r="T23" i="20"/>
  <c r="N33" i="20"/>
  <c r="N29" i="20"/>
  <c r="N28" i="20"/>
  <c r="N27" i="20"/>
  <c r="N26" i="20"/>
  <c r="P33" i="20"/>
  <c r="P32" i="20"/>
  <c r="P29" i="20"/>
  <c r="P28" i="20"/>
  <c r="P27" i="20"/>
  <c r="P26" i="20"/>
  <c r="J33" i="20"/>
  <c r="J29" i="20"/>
  <c r="J28" i="20"/>
  <c r="J27" i="20"/>
  <c r="J26" i="20"/>
  <c r="L33" i="20"/>
  <c r="L26" i="20"/>
  <c r="L27" i="20"/>
  <c r="L28" i="20"/>
  <c r="L29" i="20"/>
  <c r="T41" i="31"/>
  <c r="T40" i="31"/>
  <c r="T36" i="31"/>
  <c r="T29" i="31"/>
  <c r="T28" i="31"/>
  <c r="R41" i="31"/>
  <c r="R40" i="31"/>
  <c r="R36" i="31"/>
  <c r="R29" i="31"/>
  <c r="R28" i="31"/>
  <c r="T19" i="32"/>
  <c r="T20" i="32"/>
  <c r="R19" i="32"/>
  <c r="R20" i="32"/>
  <c r="N19" i="32"/>
  <c r="N20" i="32"/>
  <c r="J23" i="32"/>
  <c r="J20" i="32"/>
  <c r="J19" i="32"/>
  <c r="L19" i="32"/>
  <c r="L20" i="32"/>
  <c r="H19" i="32"/>
  <c r="H20" i="32"/>
  <c r="J17" i="54" l="1"/>
  <c r="H17" i="54"/>
  <c r="T22" i="54"/>
  <c r="R22" i="54"/>
  <c r="P22" i="54"/>
  <c r="N22" i="54"/>
  <c r="L22" i="54"/>
  <c r="J22" i="54"/>
  <c r="H22" i="54"/>
  <c r="T21" i="54"/>
  <c r="R21" i="54"/>
  <c r="P21" i="54"/>
  <c r="N21" i="54"/>
  <c r="L21" i="54"/>
  <c r="J21" i="54"/>
  <c r="H21" i="54"/>
  <c r="T19" i="54"/>
  <c r="R19" i="54"/>
  <c r="P19" i="54"/>
  <c r="N19" i="54"/>
  <c r="L19" i="54"/>
  <c r="J19" i="54"/>
  <c r="H19" i="54"/>
  <c r="T16" i="54"/>
  <c r="R16" i="54"/>
  <c r="P16" i="54"/>
  <c r="N16" i="54"/>
  <c r="L16" i="54"/>
  <c r="J16" i="54"/>
  <c r="H16" i="54"/>
  <c r="T15" i="54"/>
  <c r="R15" i="54"/>
  <c r="P15" i="54"/>
  <c r="N15" i="54"/>
  <c r="L15" i="54"/>
  <c r="J15" i="54"/>
  <c r="H15" i="54"/>
  <c r="T13" i="54"/>
  <c r="R13" i="54"/>
  <c r="P13" i="54"/>
  <c r="N13" i="54"/>
  <c r="L13" i="54"/>
  <c r="J13" i="54"/>
  <c r="H13" i="54"/>
  <c r="L25" i="25"/>
  <c r="J25" i="25"/>
  <c r="H25" i="25" l="1"/>
  <c r="J20" i="25" l="1"/>
  <c r="J15" i="25"/>
  <c r="J16" i="25"/>
  <c r="H27" i="24"/>
  <c r="H15" i="20"/>
  <c r="J16" i="20"/>
  <c r="H20" i="20"/>
  <c r="J15" i="34"/>
  <c r="H16" i="34"/>
  <c r="J25" i="34"/>
  <c r="H16" i="32"/>
  <c r="H15" i="32"/>
  <c r="H18" i="25"/>
  <c r="T39" i="20"/>
  <c r="T35" i="20"/>
  <c r="R39" i="20"/>
  <c r="R35" i="20"/>
  <c r="T21" i="21"/>
  <c r="R21" i="21"/>
  <c r="T20" i="34"/>
  <c r="T15" i="34"/>
  <c r="T15" i="32"/>
  <c r="N13" i="28"/>
  <c r="R13" i="27"/>
  <c r="P16" i="25"/>
  <c r="R15" i="25"/>
  <c r="P21" i="21"/>
  <c r="N21" i="21"/>
  <c r="P39" i="20"/>
  <c r="P35" i="20"/>
  <c r="N39" i="20"/>
  <c r="N35" i="20"/>
  <c r="P18" i="25"/>
  <c r="P25" i="34"/>
  <c r="R16" i="34"/>
  <c r="P22" i="34"/>
  <c r="P20" i="34"/>
  <c r="P15" i="34"/>
  <c r="R17" i="31"/>
  <c r="P16" i="32"/>
  <c r="P23" i="32"/>
  <c r="P22" i="32"/>
  <c r="L20" i="25"/>
  <c r="N20" i="20"/>
  <c r="N15" i="32"/>
  <c r="L21" i="21"/>
  <c r="J21" i="21"/>
  <c r="L39" i="20"/>
  <c r="J39" i="20"/>
  <c r="L35" i="20"/>
  <c r="J35" i="20"/>
  <c r="L17" i="28"/>
  <c r="L11" i="27"/>
  <c r="L18" i="25"/>
  <c r="L25" i="34"/>
  <c r="H15" i="25"/>
  <c r="J13" i="28"/>
  <c r="H21" i="21"/>
  <c r="H35" i="20"/>
  <c r="H39" i="20"/>
  <c r="J15" i="20"/>
  <c r="H11" i="27"/>
  <c r="T38" i="31"/>
  <c r="R38" i="31"/>
  <c r="R15" i="32"/>
  <c r="N13" i="32"/>
  <c r="N18" i="32"/>
  <c r="N22" i="32"/>
  <c r="N23" i="32"/>
  <c r="T14" i="27"/>
  <c r="T13" i="27"/>
  <c r="T15" i="20"/>
  <c r="T34" i="31"/>
  <c r="R34" i="31"/>
  <c r="T31" i="31"/>
  <c r="R31" i="31"/>
  <c r="T16" i="31"/>
  <c r="R14" i="28"/>
  <c r="R20" i="25"/>
  <c r="N15" i="20"/>
  <c r="L14" i="28"/>
  <c r="L15" i="20"/>
  <c r="N11" i="28"/>
  <c r="N15" i="28"/>
  <c r="N17" i="28"/>
  <c r="N19" i="28"/>
  <c r="N20" i="28"/>
  <c r="N22" i="28"/>
  <c r="T25" i="25"/>
  <c r="R25" i="25"/>
  <c r="T31" i="25"/>
  <c r="R31" i="25"/>
  <c r="T16" i="34"/>
  <c r="T18" i="20"/>
  <c r="P21" i="27"/>
  <c r="P31" i="25"/>
  <c r="N31" i="25"/>
  <c r="N25" i="25"/>
  <c r="P25" i="25"/>
  <c r="R15" i="20"/>
  <c r="P15" i="32"/>
  <c r="P16" i="27"/>
  <c r="P18" i="20"/>
  <c r="J31" i="25"/>
  <c r="H31" i="25"/>
  <c r="L31" i="25"/>
  <c r="T21" i="27"/>
  <c r="R21" i="27"/>
  <c r="N21" i="27"/>
  <c r="L21" i="27"/>
  <c r="J21" i="27"/>
  <c r="T20" i="27"/>
  <c r="R20" i="27"/>
  <c r="P20" i="27"/>
  <c r="N20" i="27"/>
  <c r="L20" i="27"/>
  <c r="J20" i="27"/>
  <c r="T18" i="27"/>
  <c r="R18" i="27"/>
  <c r="P18" i="27"/>
  <c r="N18" i="27"/>
  <c r="L18" i="27"/>
  <c r="J18" i="27"/>
  <c r="T16" i="27"/>
  <c r="R16" i="27"/>
  <c r="N16" i="27"/>
  <c r="L16" i="27"/>
  <c r="J16" i="27"/>
  <c r="P14" i="27"/>
  <c r="N14" i="27"/>
  <c r="L14" i="27"/>
  <c r="J14" i="27"/>
  <c r="L13" i="27"/>
  <c r="J13" i="27"/>
  <c r="T11" i="27"/>
  <c r="R11" i="27"/>
  <c r="P11" i="27"/>
  <c r="N11" i="27"/>
  <c r="J11" i="27"/>
  <c r="H21" i="27"/>
  <c r="H20" i="27"/>
  <c r="H18" i="27"/>
  <c r="H14" i="27"/>
  <c r="H13" i="27"/>
  <c r="T17" i="28"/>
  <c r="R17" i="28"/>
  <c r="P17" i="28"/>
  <c r="J17" i="28"/>
  <c r="H17" i="28"/>
  <c r="H16" i="27"/>
  <c r="T18" i="25"/>
  <c r="R18" i="25"/>
  <c r="N18" i="25"/>
  <c r="J18" i="25"/>
  <c r="R18" i="20"/>
  <c r="N18" i="20"/>
  <c r="L18" i="20"/>
  <c r="J18" i="20"/>
  <c r="H18" i="20"/>
  <c r="T18" i="34"/>
  <c r="R18" i="34"/>
  <c r="P18" i="34"/>
  <c r="N18" i="34"/>
  <c r="L18" i="34"/>
  <c r="J18" i="34"/>
  <c r="H18" i="34"/>
  <c r="T32" i="31"/>
  <c r="R32" i="31"/>
  <c r="T19" i="31"/>
  <c r="R19" i="31"/>
  <c r="T25" i="34"/>
  <c r="T23" i="34"/>
  <c r="R23" i="34"/>
  <c r="P23" i="34"/>
  <c r="N23" i="34"/>
  <c r="L23" i="34"/>
  <c r="J23" i="34"/>
  <c r="H23" i="34"/>
  <c r="T22" i="34"/>
  <c r="R22" i="34"/>
  <c r="N22" i="34"/>
  <c r="L22" i="34"/>
  <c r="J22" i="34"/>
  <c r="H22" i="34"/>
  <c r="R20" i="34"/>
  <c r="N20" i="34"/>
  <c r="L20" i="34"/>
  <c r="J20" i="34"/>
  <c r="H20" i="34"/>
  <c r="N16" i="34"/>
  <c r="L16" i="34"/>
  <c r="R15" i="34"/>
  <c r="T13" i="34"/>
  <c r="R13" i="34"/>
  <c r="P13" i="34"/>
  <c r="N13" i="34"/>
  <c r="L13" i="34"/>
  <c r="J13" i="34"/>
  <c r="H13" i="34"/>
  <c r="P19" i="32"/>
  <c r="P20" i="32"/>
  <c r="H18" i="32"/>
  <c r="J18" i="32"/>
  <c r="L18" i="32"/>
  <c r="P18" i="32"/>
  <c r="R18" i="32"/>
  <c r="T18" i="32"/>
  <c r="T22" i="28"/>
  <c r="R22" i="28"/>
  <c r="P22" i="28"/>
  <c r="L22" i="28"/>
  <c r="J22" i="28"/>
  <c r="H22" i="28"/>
  <c r="T20" i="28"/>
  <c r="R20" i="28"/>
  <c r="P20" i="28"/>
  <c r="L20" i="28"/>
  <c r="J20" i="28"/>
  <c r="H20" i="28"/>
  <c r="T19" i="28"/>
  <c r="R19" i="28"/>
  <c r="P19" i="28"/>
  <c r="L19" i="28"/>
  <c r="J19" i="28"/>
  <c r="H19" i="28"/>
  <c r="R15" i="28"/>
  <c r="J15" i="28"/>
  <c r="H15" i="28"/>
  <c r="T14" i="28"/>
  <c r="J14" i="28"/>
  <c r="H14" i="28"/>
  <c r="T13" i="28"/>
  <c r="R13" i="28"/>
  <c r="L13" i="28"/>
  <c r="H13" i="28"/>
  <c r="T11" i="28"/>
  <c r="R11" i="28"/>
  <c r="P11" i="28"/>
  <c r="L11" i="28"/>
  <c r="J11" i="28"/>
  <c r="H11" i="28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T41" i="24"/>
  <c r="R41" i="24"/>
  <c r="P41" i="24"/>
  <c r="N41" i="24"/>
  <c r="L41" i="24"/>
  <c r="J41" i="24"/>
  <c r="H41" i="24"/>
  <c r="T39" i="24"/>
  <c r="R39" i="24"/>
  <c r="P39" i="24"/>
  <c r="N39" i="24"/>
  <c r="L39" i="24"/>
  <c r="J39" i="24"/>
  <c r="H39" i="24"/>
  <c r="T37" i="24"/>
  <c r="R37" i="24"/>
  <c r="P37" i="24"/>
  <c r="N37" i="24"/>
  <c r="L37" i="24"/>
  <c r="J37" i="24"/>
  <c r="H37" i="24"/>
  <c r="T35" i="24"/>
  <c r="R35" i="24"/>
  <c r="P35" i="24"/>
  <c r="N35" i="24"/>
  <c r="L35" i="24"/>
  <c r="J35" i="24"/>
  <c r="H35" i="24"/>
  <c r="T33" i="24"/>
  <c r="R33" i="24"/>
  <c r="P33" i="24"/>
  <c r="N33" i="24"/>
  <c r="L33" i="24"/>
  <c r="J33" i="24"/>
  <c r="H33" i="24"/>
  <c r="T30" i="24"/>
  <c r="R30" i="24"/>
  <c r="P30" i="24"/>
  <c r="N30" i="24"/>
  <c r="L30" i="24"/>
  <c r="J30" i="24"/>
  <c r="H30" i="24"/>
  <c r="T27" i="24"/>
  <c r="R27" i="24"/>
  <c r="P27" i="24"/>
  <c r="N27" i="24"/>
  <c r="L27" i="24"/>
  <c r="J27" i="24"/>
  <c r="T23" i="24"/>
  <c r="R23" i="24"/>
  <c r="P23" i="24"/>
  <c r="N23" i="24"/>
  <c r="L23" i="24"/>
  <c r="J23" i="24"/>
  <c r="H23" i="24"/>
  <c r="T20" i="24"/>
  <c r="R20" i="24"/>
  <c r="P20" i="24"/>
  <c r="N20" i="24"/>
  <c r="L20" i="24"/>
  <c r="J20" i="24"/>
  <c r="H20" i="24"/>
  <c r="T18" i="24"/>
  <c r="R18" i="24"/>
  <c r="P18" i="24"/>
  <c r="N18" i="24"/>
  <c r="L18" i="24"/>
  <c r="J18" i="24"/>
  <c r="H18" i="24"/>
  <c r="T16" i="24"/>
  <c r="R16" i="24"/>
  <c r="P16" i="24"/>
  <c r="N16" i="24"/>
  <c r="L16" i="24"/>
  <c r="J16" i="24"/>
  <c r="H16" i="24"/>
  <c r="T11" i="24"/>
  <c r="R11" i="24"/>
  <c r="P11" i="24"/>
  <c r="N11" i="24"/>
  <c r="L11" i="24"/>
  <c r="J11" i="24"/>
  <c r="H11" i="24"/>
  <c r="T17" i="21"/>
  <c r="R17" i="21"/>
  <c r="P17" i="21"/>
  <c r="N17" i="21"/>
  <c r="L17" i="21"/>
  <c r="J17" i="21"/>
  <c r="H17" i="21"/>
  <c r="T15" i="21"/>
  <c r="R15" i="21"/>
  <c r="P15" i="21"/>
  <c r="N15" i="21"/>
  <c r="L15" i="21"/>
  <c r="J15" i="21"/>
  <c r="H15" i="21"/>
  <c r="T13" i="21"/>
  <c r="R13" i="21"/>
  <c r="P13" i="21"/>
  <c r="N13" i="21"/>
  <c r="L13" i="21"/>
  <c r="J13" i="21"/>
  <c r="H13" i="21"/>
  <c r="R31" i="20"/>
  <c r="P31" i="20"/>
  <c r="N31" i="20"/>
  <c r="L31" i="20"/>
  <c r="J31" i="20"/>
  <c r="H31" i="20"/>
  <c r="R25" i="20"/>
  <c r="P25" i="20"/>
  <c r="N25" i="20"/>
  <c r="L25" i="20"/>
  <c r="J25" i="20"/>
  <c r="H25" i="20"/>
  <c r="R23" i="20"/>
  <c r="P23" i="20"/>
  <c r="N23" i="20"/>
  <c r="L23" i="20"/>
  <c r="J23" i="20"/>
  <c r="H23" i="20"/>
  <c r="T22" i="20"/>
  <c r="R22" i="20"/>
  <c r="P22" i="20"/>
  <c r="N22" i="20"/>
  <c r="L22" i="20"/>
  <c r="J22" i="20"/>
  <c r="H22" i="20"/>
  <c r="T20" i="20"/>
  <c r="R20" i="20"/>
  <c r="P20" i="20"/>
  <c r="T16" i="20"/>
  <c r="R16" i="20"/>
  <c r="P16" i="20"/>
  <c r="T13" i="20"/>
  <c r="R13" i="20"/>
  <c r="P13" i="20"/>
  <c r="N13" i="20"/>
  <c r="L13" i="20"/>
  <c r="J13" i="20"/>
  <c r="H13" i="20"/>
  <c r="T26" i="31"/>
  <c r="R26" i="31"/>
  <c r="T24" i="31"/>
  <c r="R24" i="31"/>
  <c r="T23" i="31"/>
  <c r="R23" i="31"/>
  <c r="T21" i="31"/>
  <c r="R21" i="31"/>
  <c r="T17" i="31"/>
  <c r="T15" i="31"/>
  <c r="R15" i="31"/>
  <c r="T13" i="31"/>
  <c r="R13" i="31"/>
  <c r="T23" i="32"/>
  <c r="R23" i="32"/>
  <c r="L23" i="32"/>
  <c r="H23" i="32"/>
  <c r="T22" i="32"/>
  <c r="R22" i="32"/>
  <c r="L22" i="32"/>
  <c r="H22" i="32"/>
  <c r="T16" i="32"/>
  <c r="L16" i="32"/>
  <c r="L15" i="32"/>
  <c r="T13" i="32"/>
  <c r="R13" i="32"/>
  <c r="P13" i="32"/>
  <c r="L13" i="32"/>
  <c r="J13" i="32"/>
  <c r="H13" i="32"/>
  <c r="L15" i="25"/>
  <c r="P15" i="20"/>
  <c r="R16" i="31"/>
  <c r="P20" i="25"/>
  <c r="R14" i="27"/>
  <c r="P14" i="28"/>
  <c r="N14" i="28"/>
  <c r="N16" i="25"/>
  <c r="N15" i="34"/>
  <c r="L15" i="34"/>
  <c r="L16" i="20"/>
  <c r="N15" i="25"/>
  <c r="N16" i="20"/>
  <c r="N25" i="34"/>
  <c r="R16" i="32"/>
  <c r="L20" i="20"/>
  <c r="P15" i="25"/>
  <c r="L16" i="25"/>
  <c r="N20" i="25"/>
  <c r="R25" i="34"/>
  <c r="P13" i="27"/>
  <c r="N16" i="32"/>
  <c r="P16" i="34"/>
  <c r="N13" i="27"/>
  <c r="P13" i="28"/>
  <c r="J20" i="20" l="1"/>
  <c r="H20" i="25"/>
  <c r="H15" i="34"/>
  <c r="H16" i="20"/>
  <c r="H25" i="34"/>
  <c r="J16" i="34"/>
  <c r="J16" i="32"/>
  <c r="J15" i="32"/>
  <c r="H16" i="25"/>
  <c r="P13" i="57"/>
  <c r="R13" i="57"/>
</calcChain>
</file>

<file path=xl/sharedStrings.xml><?xml version="1.0" encoding="utf-8"?>
<sst xmlns="http://schemas.openxmlformats.org/spreadsheetml/2006/main" count="978" uniqueCount="197">
  <si>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</si>
  <si>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</si>
  <si>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</si>
  <si>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</si>
  <si>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</si>
  <si>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</si>
  <si>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</si>
  <si>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</si>
  <si>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</si>
  <si>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</si>
  <si>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</si>
  <si>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</si>
  <si>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</si>
  <si>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</si>
  <si>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</si>
  <si>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</si>
  <si>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</si>
  <si>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</si>
  <si>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Aporte a Instituciones Colaboradoras</t>
  </si>
  <si>
    <t>Hogar Sagrado Corazón</t>
  </si>
  <si>
    <t>Sociedad de Asistencia y Capacitación</t>
  </si>
  <si>
    <t>Programa Asistencia Hogar de Cristo</t>
  </si>
  <si>
    <t>Control Programas de la Junaeb</t>
  </si>
  <si>
    <t>Salud Oral</t>
  </si>
  <si>
    <t>Habilidades para la Vida y Escuelas Saludables</t>
  </si>
  <si>
    <t>Programa de Becas Indígenas</t>
  </si>
  <si>
    <t>Residencia Familiar Estudiantil</t>
  </si>
  <si>
    <t>Programa Especial de Utiles Escolares</t>
  </si>
  <si>
    <t>Programa Especial de Becas Art.56 Ley 18.681</t>
  </si>
  <si>
    <t>Programa de Becas Presidente de la República</t>
  </si>
  <si>
    <t>Becas de Mantención para Educación Superior</t>
  </si>
  <si>
    <t>Convenios con Municipalidades y Otras Instituciones</t>
  </si>
  <si>
    <t>Observaciones</t>
  </si>
  <si>
    <t>CAPITULO 09   :  JUNTA NACIONAL DE AUXILIO ESCOLAR Y BECAS</t>
  </si>
  <si>
    <t>PROGRAMA 01:  JUNTA NACIONAL DE AUXILIO ESCOLAR Y BECAS</t>
  </si>
  <si>
    <t>CAPITULO 09   :  JUNTA NACIONAL DE AUXIIO ESCOLAR Y BECAS</t>
  </si>
  <si>
    <t>PROGRAMA 03:  BECAS Y ASISTENCIALIDAD ESTUDIANTIL</t>
  </si>
  <si>
    <t>CAPITULO 11   :  JUNTA NACIONAL DE JARDINES INFANTILES</t>
  </si>
  <si>
    <t>PROGRAMA 01:  JUNTA NACIONAL DE JARDINES INFANTILES</t>
  </si>
  <si>
    <t>PROGRAMA 02:  PROGRAMAS ALTERNATIVOS DE ENSEÑANZA PREESCOLAR</t>
  </si>
  <si>
    <t>CAPITULO 13   :  CONSEJO DE RECTORES</t>
  </si>
  <si>
    <t>PROGRAMA 01:  CONSEJO DE RECTORES</t>
  </si>
  <si>
    <t>Programa Conozca a su Hijo y Proyecto Mejoramiento Atención a la Infancia</t>
  </si>
  <si>
    <t>Bonificación de Prácticas Profesionales, Educación Media Técnico Profesional</t>
  </si>
  <si>
    <t>Becas de Apoyo y Retención Escolar</t>
  </si>
  <si>
    <t>Tarjeta Nacional del Estudiante</t>
  </si>
  <si>
    <t>Asistencialidad Educación Superior Chaitén</t>
  </si>
  <si>
    <t>PROGRAMA 02:  SALUD ESCOLAR</t>
  </si>
  <si>
    <t>Glosa</t>
  </si>
  <si>
    <t>Mantenimiento de Jardines Infantiles</t>
  </si>
  <si>
    <t>Devengado</t>
  </si>
  <si>
    <t>Viáticos en el Exterior</t>
  </si>
  <si>
    <t>Al Sector Privado</t>
  </si>
  <si>
    <t>Cupo máximo de becas al año</t>
  </si>
  <si>
    <t>N° becas a financiar a alumnos de educación media, denominados Beca Cámara de Diputados</t>
  </si>
  <si>
    <t>N° de personas a contratar por un periodo máximo de 3 meses al año para Jardines Estacionales</t>
  </si>
  <si>
    <t>Cumplimiento al art. trigésimo cuarto de la Ley N°20.213</t>
  </si>
  <si>
    <t>PROGRAMA 01:  CONSEJO NACIONAL DE EDUCACION</t>
  </si>
  <si>
    <t>CAPITULO 15   :  CONSEJO NACIONAL DE EDUCACION</t>
  </si>
  <si>
    <t>(En M$)</t>
  </si>
  <si>
    <t>CAPITULO 02   :  SUPERINTENDENCIA DE EDUCACION</t>
  </si>
  <si>
    <t>PROGRAMA 01:  SUPERINTENDENCIA DE EDUCACION</t>
  </si>
  <si>
    <t>CAPITULO 03   :  AGENCIA DE CALIDAD DE LA EDUCACION</t>
  </si>
  <si>
    <t>PROGRAMA 01:  AGENCIA DE CALIDAD DE LA EDUCACION</t>
  </si>
  <si>
    <t>Evaluación de Logros de Aprendizaje</t>
  </si>
  <si>
    <t>Dieta 5 Consejeros</t>
  </si>
  <si>
    <t>Aplicación Art. 87, letra g), DFL N°2, de 2010</t>
  </si>
  <si>
    <t>a)</t>
  </si>
  <si>
    <t>b)</t>
  </si>
  <si>
    <t>Cumplimiento del artículo trigésimo cuarto de la Ley N°20.213</t>
  </si>
  <si>
    <t>c)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</si>
  <si>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</si>
  <si>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</si>
  <si>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</si>
  <si>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</si>
  <si>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</si>
  <si>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</si>
  <si>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</si>
  <si>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 xml:space="preserve"> </t>
  </si>
  <si>
    <t>Convenios con Personas Naturales Nº de personas</t>
  </si>
  <si>
    <t>Convenios con Personas Naturales Miles de $</t>
  </si>
  <si>
    <t>Evaluación de Desempeño, Párrafo 2ª del Título II de la Ley Nº20.529</t>
  </si>
  <si>
    <t>CAPITULO 04   :  SUBSECRETARIA DE EDUCACION PARVULARIA</t>
  </si>
  <si>
    <t>PROGRAMA 01:   SUBSECRETARIA DE EDUCACION PARVULARIA</t>
  </si>
  <si>
    <t>Capacitaciòn a Terceros</t>
  </si>
  <si>
    <t>d)</t>
  </si>
  <si>
    <t>Contratos que demanden las actividades  Nº de personas</t>
  </si>
  <si>
    <t>Contratos que demanden las actividades Miles de $</t>
  </si>
  <si>
    <t>Contratos transitorios para medición de logros de aprendizaje</t>
  </si>
  <si>
    <t>Para Convenios con Personas Naturales Nº de personas</t>
  </si>
  <si>
    <t>Para Convenios con Personas Naturales Miles de $</t>
  </si>
  <si>
    <t>d.1</t>
  </si>
  <si>
    <t>d.2</t>
  </si>
  <si>
    <t>Evaluación del Cumplimiento de Estándares de Desempeño Profesional Docente</t>
  </si>
  <si>
    <t>Contratos que demanden las actividades de esta asignación N° de Personas</t>
  </si>
  <si>
    <t>Contratos que demanden las actividades de esta asignación Miles de $</t>
  </si>
  <si>
    <t xml:space="preserve">Contratos transitorios para aplicación y corrección de pruebas Miles de $ </t>
  </si>
  <si>
    <t>Programas Sociales Corporación María Ayuda</t>
  </si>
  <si>
    <t xml:space="preserve">Municipalidades </t>
  </si>
  <si>
    <t>Dotación Máxima de Vehículos</t>
  </si>
  <si>
    <t>Se podrán traspasar hasta M$ al Instituto de Previsión Social IPS en el marco del Programa Chile Atiende</t>
  </si>
  <si>
    <t>Programas de Apoyo a la Educación Parvularia</t>
  </si>
  <si>
    <t>Bono Manipuladoras Zonas Extremas</t>
  </si>
  <si>
    <t>Asistencia médica parvularia, básica y media</t>
  </si>
  <si>
    <t>Hogares Insulares Región de Valparaíso</t>
  </si>
  <si>
    <t>Convenios con Personas Naturales Miles de $
Adicionalmente incluye hasta M$,  la contratación para la Inspección Técnica de obras, ITOs y para la Asesoría Técnica de obras, ATOd</t>
  </si>
  <si>
    <t>Convenios con Personas Naturales Miles de $ 
Adicionalmente incluye M$ para evaluadores y consultores</t>
  </si>
  <si>
    <t>CAPITULO 91   :  SUPERINTENDENCIA DE EDUCACION SUPERIOR</t>
  </si>
  <si>
    <t>PROGRAMA 01:  SUPERINTENDENCIA DE EDUCACION SUPERIOR</t>
  </si>
  <si>
    <t>Viáticos al Exterior</t>
  </si>
  <si>
    <t>(En miles de $)</t>
  </si>
  <si>
    <t>Fondo Desarrollo Institucional art. 1° DFL (Ed.) N°4 de 1981</t>
  </si>
  <si>
    <t>Fondo Desarrollo Institucional-Infraestructura art. 1° DFL (Ed.) N°4 de 1981</t>
  </si>
  <si>
    <t>Universidad de Chile</t>
  </si>
  <si>
    <t>A lo menos M$ para el programa de medición de riesgo sísmico</t>
  </si>
  <si>
    <t>A lo menos M$ `para actividades de la Orquesta Sinfónica de Chile, Ballet Nacional y la Camerata Vocal de la Universidad de Chile</t>
  </si>
  <si>
    <t>Plan de Fortalecimiento Universidades Estatales</t>
  </si>
  <si>
    <t>Plan de Fortalecimiento Universidades Estatales - Infraestructura</t>
  </si>
  <si>
    <t>Ley Nº20.910, CFT Estatales</t>
  </si>
  <si>
    <t>Ley Nº20.910, CFT Estatales, Infraestructura</t>
  </si>
  <si>
    <t>Programa de Acceso a la Educación Superior</t>
  </si>
  <si>
    <t>Financiamiento Institucional para la Gratuidad-Universidades</t>
  </si>
  <si>
    <t>Becas Educación Superior</t>
  </si>
  <si>
    <t>Bicentenario</t>
  </si>
  <si>
    <t>Juan Gómez Millas</t>
  </si>
  <si>
    <t>Nuevo Milenio</t>
  </si>
  <si>
    <t>Hijos de Profesionales de la Educación</t>
  </si>
  <si>
    <t>Vocación de Profesor</t>
  </si>
  <si>
    <t xml:space="preserve">Becas de Reparación </t>
  </si>
  <si>
    <t>g</t>
  </si>
  <si>
    <t>Excelencia Académica</t>
  </si>
  <si>
    <t>h</t>
  </si>
  <si>
    <t>Beca de Articulación</t>
  </si>
  <si>
    <t>i</t>
  </si>
  <si>
    <t>Beca de Continuidad de estudios para alumnos de instituciones en cierre</t>
  </si>
  <si>
    <t>j</t>
  </si>
  <si>
    <t>Beca Cumplimiento de Sentencia - Caso Norín Catrimán y Caso Lemun Saavedra</t>
  </si>
  <si>
    <t>Pasantías Técnicos Nivel Superior</t>
  </si>
  <si>
    <t>Fondo de Desarrollo Institucional</t>
  </si>
  <si>
    <t>Fondo de Desarrollo Institucional - Infraestructura</t>
  </si>
  <si>
    <t>Incluye M$ para financiar planes de nivelación y reubicación………</t>
  </si>
  <si>
    <t>Aplicación Ley 20.634</t>
  </si>
  <si>
    <t>Aporte para Fomento de Investigación</t>
  </si>
  <si>
    <t>Compra de Títulos y Valores</t>
  </si>
  <si>
    <t xml:space="preserve">Dotación Máxima de Personal </t>
  </si>
  <si>
    <t>Convenios con Personas Naturales, N° de personas</t>
  </si>
  <si>
    <t>Asignación por Funciones Críticas Montos en M$</t>
  </si>
  <si>
    <t>Incluye M$ para financiar campañas comunicacionales asociadas a la difusión de Ayudas Estudiantiles…….</t>
  </si>
  <si>
    <t>CAPITULO 90       : SUBSECRETARIA DE EDUCACION SUPERIOR</t>
  </si>
  <si>
    <t>PROGRAMA 01    : SUBSECRETARIA DE EDUCACION SUPERIOR</t>
  </si>
  <si>
    <t>PROGRAMA 02   : FORTALECIMIENTO DE LA EDUCACION SUPERIOR PUBLICA</t>
  </si>
  <si>
    <t xml:space="preserve">PROGRAMA 03    : EDUCACION SUPERIOR </t>
  </si>
  <si>
    <t>Financiamiento Institucional para la Gratuidad-Institutos Profesionales y Centros de Formación Técnica</t>
  </si>
  <si>
    <t>Incluye M$ para completar el financiamiento de los honorarios del administrador provisional</t>
  </si>
  <si>
    <t>Incluye M$, destinados a financiar los honorarios de los mediadores que intervengan en las audiencias de mediación</t>
  </si>
  <si>
    <t>Convenio Integra (Transf. Corriente)</t>
  </si>
  <si>
    <t>Convenio Integra (Transf. Capital)</t>
  </si>
  <si>
    <t>Escuelas Saludables para el Aprendizaje</t>
  </si>
  <si>
    <t>Programa de Obesidad en Escolares</t>
  </si>
  <si>
    <t>N° de Becas entre estudiantes de enseñanza media y de educación superior</t>
  </si>
  <si>
    <t>Hasta M$ podrán entregarse directamente a Universidades del art. 1° del DFL (Ed.) N°4 de 1981, para proporcionar ayuda alimenticia a estudiantes que recibían este beneficio el año 2019</t>
  </si>
  <si>
    <t>Incluye M$ para realizar convenios de articulación entre los CFT que inicien actividades académicas durante el año 2020 con Liceos de Enseñanza Técnico Profesional</t>
  </si>
  <si>
    <t>Educación Superior Regional (Corriente)</t>
  </si>
  <si>
    <t>Educación Superior Regional (Capital)</t>
  </si>
  <si>
    <t>Aporte Institucional Universidades Estatales Ley Nº21.094 (Corriente)</t>
  </si>
  <si>
    <t>Aporte Institucional Universidades Estatales Ley Nº21.094 (Capital)</t>
  </si>
  <si>
    <t>Aporte para el Desarrollo de Actividades de Interés Nacional</t>
  </si>
  <si>
    <t>Aplicación letra a) Art.71 bis de la Ley Nº18.591</t>
  </si>
  <si>
    <t>Basal por Desempeño Universidades Art. 1° DFL. (Ed.) N°4 de 1981 (Corriente)</t>
  </si>
  <si>
    <t>Basal por Desempeño Universidades Art. 1° DFL. (Ed.) N°4 de 1981 (Capital)</t>
  </si>
  <si>
    <t>Fortalecimiento Formación Técnico Profesional Educación Superior</t>
  </si>
  <si>
    <t>Aplicación Letra a) Art.71 bis de la Ley Nº18.591</t>
  </si>
  <si>
    <t>al 31.03.21</t>
  </si>
  <si>
    <t>al 30.06.21</t>
  </si>
  <si>
    <t>al 30.09.21</t>
  </si>
  <si>
    <t>al 31.12.21</t>
  </si>
  <si>
    <t>Bono Manipuladoras de Alimentos</t>
  </si>
  <si>
    <t>Programas de Alimentación Escolar de JUNAEB y JUNJI</t>
  </si>
  <si>
    <t>Programa Acceso a Becas TIC</t>
  </si>
  <si>
    <t>Incluye hasta M$ para el funcionamiento, administración y operación, incluyendo para el programa hogares indígenas y de los programas de residencia indígena:</t>
  </si>
  <si>
    <t>Incluye hasta M$ para Evaluadores y Consultores</t>
  </si>
  <si>
    <t>Aplicación Ley N°20.129</t>
  </si>
  <si>
    <t>Sistema de Acceso a la Educación Superior Ley N°21.091</t>
  </si>
  <si>
    <t>M$ Para financiar planes de nivelación y reubicación</t>
  </si>
  <si>
    <t>M$ para efectos del pago de honorarios contemplados en el penúltimo inciso del art. 13 de la Ley N°20.800…......</t>
  </si>
  <si>
    <t>Incluye M$ para financiar programas del Mineduc destinados al fortalecimiento de las universidades del Estado que cuentan con 3 años o menos de acreditación al 30 de septiembre del 2020</t>
  </si>
  <si>
    <t>Aporte Art. 2° DFL (Ed.) N°4, de 1981</t>
  </si>
  <si>
    <t>Incluye M$ para el desarrollo de áreas estratégicas definidas por el Mineduc….......</t>
  </si>
  <si>
    <t>Incluye M$ para efectos del pago de los honorarios contemplados en el penúltimo inciso del art. 13 de la Ley N°20.800…......</t>
  </si>
  <si>
    <t>PROGRAMA 50:   SUBSECRETARIA DE EDUCACION PARVULARIA FET - Covid - 19</t>
  </si>
  <si>
    <t>PROGRAMA 50: JUNTA NACIONAL DE JARDINES INFANTILES FET - Covid - 19</t>
  </si>
  <si>
    <t>Sólo se ha pagado el anticipo correspondiente al primer semestre, el cual no está asociado a ninguna beca en particular.</t>
  </si>
  <si>
    <t>Vocación de Profesor-nuevos beneficarios</t>
  </si>
  <si>
    <t xml:space="preserve">Convenios con Personas Naturales, en Miles de $
</t>
  </si>
  <si>
    <t>Incluye M$ para la contratación de honorarios transitorios para la evaluación de concursos y tareas asociadas a la asignación de beneficios estudiantiles.</t>
  </si>
  <si>
    <t xml:space="preserve">             INFORME DE GLOSAS DE MONTOS MAXIMOS AUTORIZADOS AL 30 DE SEPTIEMBRE DE 2021</t>
  </si>
  <si>
    <t>El devengo corresponde a la transferencia a la U. de Chile, la cual se hace como un monto global, no asociado a cada una de las actividades de interés general señaladas en el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</si>
</sst>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00"/>
    <numFmt numFmtId="165" formatCode="_-* #,##0\ _€_-;\-* #,##0\ _€_-;_-* &quot;-&quot;??\ _€_-;_-@_-"/>
    <numFmt numFmtId="166" formatCode="0.0000"/>
    <numFmt numFmtId="167" formatCode="#,##0.0"/>
    <numFmt numFmtId="168" formatCode="#,##0_ ;\-#,##0\ 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63"/>
      <name val="Verdana"/>
      <family val="2"/>
    </font>
    <font>
      <b/>
      <sz val="9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3">
    <xf numFmtId="0" fontId="0" fillId="0" borderId="0"/>
    <xf numFmtId="0" fontId="1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41" fontId="1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</cellStyleXfs>
  <cellXfs count="228">
    <xf numFmtId="0" fontId="0" fillId="0" borderId="0" xfId="0"/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/>
    <xf numFmtId="3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" fontId="8" fillId="0" borderId="14" xfId="0" applyNumberFormat="1" applyFont="1" applyFill="1" applyBorder="1"/>
    <xf numFmtId="0" fontId="8" fillId="0" borderId="19" xfId="0" applyFont="1" applyFill="1" applyBorder="1" applyAlignment="1">
      <alignment vertical="center"/>
    </xf>
    <xf numFmtId="10" fontId="8" fillId="0" borderId="13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6" xfId="0" quotePrefix="1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vertical="center"/>
    </xf>
    <xf numFmtId="3" fontId="9" fillId="0" borderId="0" xfId="0" applyNumberFormat="1" applyFont="1" applyFill="1"/>
    <xf numFmtId="3" fontId="8" fillId="0" borderId="10" xfId="0" applyNumberFormat="1" applyFont="1" applyFill="1" applyBorder="1"/>
    <xf numFmtId="3" fontId="8" fillId="0" borderId="13" xfId="0" applyNumberFormat="1" applyFont="1" applyFill="1" applyBorder="1" applyAlignment="1"/>
    <xf numFmtId="3" fontId="8" fillId="0" borderId="16" xfId="0" applyNumberFormat="1" applyFont="1" applyFill="1" applyBorder="1"/>
    <xf numFmtId="3" fontId="8" fillId="0" borderId="19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0" fontId="8" fillId="0" borderId="10" xfId="0" applyFont="1" applyFill="1" applyBorder="1" applyAlignment="1">
      <alignment vertical="center"/>
    </xf>
    <xf numFmtId="0" fontId="0" fillId="0" borderId="0" xfId="0" applyFill="1"/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10" fontId="8" fillId="0" borderId="14" xfId="0" applyNumberFormat="1" applyFont="1" applyFill="1" applyBorder="1" applyAlignment="1">
      <alignment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quotePrefix="1" applyFont="1" applyFill="1" applyBorder="1" applyAlignment="1">
      <alignment horizontal="left" vertical="center"/>
    </xf>
    <xf numFmtId="0" fontId="12" fillId="0" borderId="3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9" fillId="0" borderId="0" xfId="1" applyFont="1" applyFill="1" applyProtection="1">
      <protection locked="0"/>
    </xf>
    <xf numFmtId="0" fontId="9" fillId="0" borderId="0" xfId="1" quotePrefix="1" applyFont="1" applyFill="1" applyAlignment="1" applyProtection="1">
      <alignment horizontal="left"/>
      <protection locked="0"/>
    </xf>
    <xf numFmtId="3" fontId="8" fillId="0" borderId="32" xfId="0" applyNumberFormat="1" applyFont="1" applyFill="1" applyBorder="1"/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quotePrefix="1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4" xfId="0" quotePrefix="1" applyNumberFormat="1" applyFont="1" applyFill="1" applyBorder="1" applyAlignment="1">
      <alignment horizontal="center" vertical="center"/>
    </xf>
    <xf numFmtId="3" fontId="8" fillId="0" borderId="25" xfId="0" quotePrefix="1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28" xfId="0" quotePrefix="1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/>
    <xf numFmtId="4" fontId="13" fillId="0" borderId="0" xfId="0" applyNumberFormat="1" applyFont="1" applyFill="1"/>
    <xf numFmtId="3" fontId="8" fillId="0" borderId="19" xfId="0" applyNumberFormat="1" applyFont="1" applyFill="1" applyBorder="1" applyAlignment="1"/>
    <xf numFmtId="3" fontId="8" fillId="0" borderId="13" xfId="0" applyNumberFormat="1" applyFont="1" applyFill="1" applyBorder="1"/>
    <xf numFmtId="41" fontId="8" fillId="0" borderId="13" xfId="9" applyFont="1" applyFill="1" applyBorder="1" applyAlignment="1">
      <alignment vertical="center"/>
    </xf>
    <xf numFmtId="168" fontId="8" fillId="0" borderId="13" xfId="9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quotePrefix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66" fontId="8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left"/>
    </xf>
    <xf numFmtId="10" fontId="8" fillId="0" borderId="38" xfId="2" applyNumberFormat="1" applyFont="1" applyFill="1" applyBorder="1" applyAlignment="1">
      <alignment vertical="center"/>
    </xf>
    <xf numFmtId="10" fontId="8" fillId="0" borderId="38" xfId="0" applyNumberFormat="1" applyFont="1" applyFill="1" applyBorder="1" applyAlignment="1">
      <alignment vertical="center"/>
    </xf>
    <xf numFmtId="10" fontId="8" fillId="0" borderId="39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12" fillId="0" borderId="30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0" fontId="12" fillId="0" borderId="13" xfId="0" quotePrefix="1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0" fontId="8" fillId="0" borderId="46" xfId="0" applyNumberFormat="1" applyFont="1" applyFill="1" applyBorder="1" applyAlignment="1">
      <alignment vertical="center"/>
    </xf>
    <xf numFmtId="10" fontId="8" fillId="0" borderId="29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9" xfId="0" quotePrefix="1" applyFont="1" applyFill="1" applyBorder="1" applyAlignment="1">
      <alignment horizontal="left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10" fontId="8" fillId="0" borderId="20" xfId="0" applyNumberFormat="1" applyFont="1" applyFill="1" applyBorder="1" applyAlignment="1">
      <alignment vertical="center"/>
    </xf>
    <xf numFmtId="10" fontId="8" fillId="0" borderId="1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164" fontId="8" fillId="0" borderId="9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0" xfId="0" applyNumberFormat="1" applyFont="1" applyFill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0" fontId="9" fillId="0" borderId="0" xfId="0" quotePrefix="1" applyFont="1" applyFill="1" applyAlignment="1" applyProtection="1">
      <alignment horizontal="left"/>
      <protection locked="0"/>
    </xf>
    <xf numFmtId="164" fontId="9" fillId="0" borderId="0" xfId="0" applyNumberFormat="1" applyFont="1" applyFill="1"/>
    <xf numFmtId="0" fontId="8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10" fontId="8" fillId="0" borderId="17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vertical="center"/>
    </xf>
    <xf numFmtId="164" fontId="8" fillId="0" borderId="9" xfId="0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1" xfId="0" applyNumberFormat="1" applyFont="1" applyFill="1" applyBorder="1"/>
    <xf numFmtId="0" fontId="8" fillId="0" borderId="3" xfId="0" applyFont="1" applyFill="1" applyBorder="1"/>
    <xf numFmtId="164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quotePrefix="1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wrapText="1"/>
    </xf>
    <xf numFmtId="10" fontId="8" fillId="0" borderId="14" xfId="0" applyNumberFormat="1" applyFont="1" applyFill="1" applyBorder="1" applyAlignment="1"/>
    <xf numFmtId="10" fontId="8" fillId="0" borderId="13" xfId="0" applyNumberFormat="1" applyFont="1" applyFill="1" applyBorder="1" applyAlignment="1"/>
    <xf numFmtId="164" fontId="8" fillId="0" borderId="15" xfId="0" applyNumberFormat="1" applyFont="1" applyFill="1" applyBorder="1"/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/>
    <xf numFmtId="3" fontId="8" fillId="0" borderId="17" xfId="0" applyNumberFormat="1" applyFont="1" applyFill="1" applyBorder="1"/>
    <xf numFmtId="0" fontId="8" fillId="0" borderId="5" xfId="0" applyFont="1" applyFill="1" applyBorder="1"/>
    <xf numFmtId="164" fontId="8" fillId="0" borderId="9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0" fontId="8" fillId="0" borderId="2" xfId="0" applyFont="1" applyFill="1" applyBorder="1"/>
    <xf numFmtId="0" fontId="8" fillId="0" borderId="13" xfId="0" applyFont="1" applyFill="1" applyBorder="1"/>
    <xf numFmtId="3" fontId="8" fillId="0" borderId="0" xfId="0" applyNumberFormat="1" applyFont="1" applyFill="1" applyBorder="1"/>
    <xf numFmtId="164" fontId="8" fillId="0" borderId="3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/>
    <xf numFmtId="3" fontId="8" fillId="0" borderId="46" xfId="0" applyNumberFormat="1" applyFont="1" applyFill="1" applyBorder="1"/>
    <xf numFmtId="0" fontId="8" fillId="0" borderId="34" xfId="0" applyFont="1" applyFill="1" applyBorder="1"/>
    <xf numFmtId="164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3" fontId="8" fillId="0" borderId="20" xfId="0" applyNumberFormat="1" applyFont="1" applyFill="1" applyBorder="1"/>
    <xf numFmtId="164" fontId="8" fillId="0" borderId="15" xfId="0" applyNumberFormat="1" applyFont="1" applyFill="1" applyBorder="1" applyAlignment="1">
      <alignment horizontal="center"/>
    </xf>
    <xf numFmtId="3" fontId="8" fillId="0" borderId="33" xfId="0" applyNumberFormat="1" applyFont="1" applyFill="1" applyBorder="1"/>
    <xf numFmtId="3" fontId="8" fillId="0" borderId="4" xfId="0" applyNumberFormat="1" applyFont="1" applyFill="1" applyBorder="1"/>
    <xf numFmtId="164" fontId="8" fillId="0" borderId="18" xfId="0" applyNumberFormat="1" applyFont="1" applyFill="1" applyBorder="1" applyAlignment="1">
      <alignment vertical="center"/>
    </xf>
    <xf numFmtId="164" fontId="8" fillId="0" borderId="4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1" fontId="8" fillId="0" borderId="0" xfId="1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0" fontId="8" fillId="0" borderId="51" xfId="0" applyNumberFormat="1" applyFont="1" applyFill="1" applyBorder="1" applyAlignment="1">
      <alignment vertical="center"/>
    </xf>
    <xf numFmtId="10" fontId="8" fillId="0" borderId="32" xfId="0" applyNumberFormat="1" applyFont="1" applyFill="1" applyBorder="1" applyAlignment="1">
      <alignment vertical="center"/>
    </xf>
    <xf numFmtId="0" fontId="8" fillId="0" borderId="19" xfId="0" quotePrefix="1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 vertical="center"/>
    </xf>
    <xf numFmtId="164" fontId="9" fillId="0" borderId="0" xfId="0" quotePrefix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8" fillId="0" borderId="4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33">
    <cellStyle name="Millares [0]" xfId="9" builtinId="6"/>
    <cellStyle name="Millares [0] 2" xfId="16" xr:uid="{6809EF6D-1CBC-4298-9032-EA24C2D82BE0}"/>
    <cellStyle name="Millares [0] 2 2" xfId="30" xr:uid="{D9FA0E9D-90BB-40AA-A72B-2843276A3FC9}"/>
    <cellStyle name="Millares [0] 3" xfId="23" xr:uid="{C49CA1A5-254E-4D60-8B73-46AB6E4F9693}"/>
    <cellStyle name="Normal" xfId="0" builtinId="0"/>
    <cellStyle name="Normal 2" xfId="3" xr:uid="{E8040926-2C9E-4148-8844-E34FB7FAFF56}"/>
    <cellStyle name="Normal 2 2" xfId="4" xr:uid="{609B606C-E622-48EF-AE93-316B228BFB3C}"/>
    <cellStyle name="Normal 3" xfId="5" xr:uid="{17BC445B-E6EC-4449-BA40-00B52631A99E}"/>
    <cellStyle name="Normal 3 2" xfId="7" xr:uid="{52C76B2D-AE89-470C-9F7F-26062B23F851}"/>
    <cellStyle name="Normal 3 2 2" xfId="11" xr:uid="{F6170AE9-87D5-4B42-BC8A-9020AB0DE6BC}"/>
    <cellStyle name="Normal 3 2 2 2" xfId="18" xr:uid="{95B57892-066A-4B0B-BD9A-1C4360F3D099}"/>
    <cellStyle name="Normal 3 2 2 2 2" xfId="32" xr:uid="{2DEF79A2-00FE-4DB8-BE22-FC388571C00C}"/>
    <cellStyle name="Normal 3 2 2 3" xfId="25" xr:uid="{1FDBB115-0416-40FE-8EA0-17473992B976}"/>
    <cellStyle name="Normal 3 2 3" xfId="14" xr:uid="{9D74EA18-4080-460E-83DA-EA5A2D0258A6}"/>
    <cellStyle name="Normal 3 2 3 2" xfId="28" xr:uid="{8FBA18DB-010A-43BA-BB29-C827D5D625E1}"/>
    <cellStyle name="Normal 3 2 4" xfId="21" xr:uid="{AF8D73C5-02C1-400A-97F0-6487F25763FC}"/>
    <cellStyle name="Normal 3 3" xfId="12" xr:uid="{5B658C46-844F-4E5A-8427-051714D3B8D9}"/>
    <cellStyle name="Normal 3 3 2" xfId="26" xr:uid="{9114E6EE-4AB6-46B7-8DB7-F6E3A5581542}"/>
    <cellStyle name="Normal 3 4" xfId="19" xr:uid="{C8541548-F564-473E-8DA8-B6714362034F}"/>
    <cellStyle name="Normal 3 5" xfId="10" xr:uid="{04A0483F-8E4C-452A-A1B5-A3A8C93FCBFE}"/>
    <cellStyle name="Normal 3 5 2" xfId="17" xr:uid="{C03DC14B-647B-433D-90A2-EFA62C01E46F}"/>
    <cellStyle name="Normal 3 5 2 2" xfId="31" xr:uid="{88BD648A-D074-44AF-9915-37FA5C83F169}"/>
    <cellStyle name="Normal 3 5 3" xfId="24" xr:uid="{EB0E7E4A-9C06-4B96-B74F-0924577E41EB}"/>
    <cellStyle name="Normal 4" xfId="6" xr:uid="{98ED1AA9-D178-47C3-901F-2B48DE8B1365}"/>
    <cellStyle name="Normal 4 2" xfId="8" xr:uid="{5A85781A-6F14-4471-8030-7DE9CDA539FE}"/>
    <cellStyle name="Normal 4 2 2" xfId="15" xr:uid="{03282B7D-30A0-4C03-9FBF-09610721C339}"/>
    <cellStyle name="Normal 4 2 2 2" xfId="29" xr:uid="{14097207-CF13-41FD-B4A0-C27ED52441E8}"/>
    <cellStyle name="Normal 4 2 3" xfId="22" xr:uid="{6A1F5181-63C9-4C94-9FE7-B9CAF6CF1B72}"/>
    <cellStyle name="Normal 4 3" xfId="13" xr:uid="{363F400D-C9B8-4BD8-A822-03A368F2ECC7}"/>
    <cellStyle name="Normal 4 3 2" xfId="27" xr:uid="{7CA35394-4555-44D1-88FD-9327DB65CB40}"/>
    <cellStyle name="Normal 4 4" xfId="20" xr:uid="{E89C6111-75E2-4937-8CB1-F83F34A09F3B}"/>
    <cellStyle name="Normal_Hoja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topLeftCell="A7" workbookViewId="0">
      <pane ySplit="1035" activePane="bottomLeft"/>
      <selection activeCell="A7" sqref="A1:XFD1048576"/>
      <selection pane="bottomLeft" activeCell="M22" sqref="M22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6" width="13.7109375" style="2" hidden="1" customWidth="1"/>
    <col min="7" max="7" width="13.85546875" style="2" hidden="1" customWidth="1"/>
    <col min="8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3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60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61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44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45" t="s">
        <v>74</v>
      </c>
      <c r="U9" s="1"/>
      <c r="V9" s="223"/>
    </row>
    <row r="10" spans="1:24" ht="14.1" customHeight="1">
      <c r="A10" s="77"/>
      <c r="B10" s="78"/>
      <c r="C10" s="79"/>
      <c r="D10" s="55"/>
      <c r="E10" s="55"/>
      <c r="F10" s="55"/>
      <c r="G10" s="55"/>
      <c r="H10" s="55"/>
      <c r="I10" s="55"/>
      <c r="J10" s="46"/>
      <c r="K10" s="46"/>
      <c r="L10" s="46"/>
      <c r="M10" s="55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55</v>
      </c>
      <c r="E11" s="67">
        <v>55</v>
      </c>
      <c r="F11" s="67"/>
      <c r="G11" s="67"/>
      <c r="H11" s="67"/>
      <c r="I11" s="67">
        <v>55</v>
      </c>
      <c r="J11" s="67"/>
      <c r="K11" s="67"/>
      <c r="L11" s="67"/>
      <c r="M11" s="67">
        <v>55</v>
      </c>
      <c r="N11" s="67"/>
      <c r="O11" s="67"/>
      <c r="P11" s="67"/>
      <c r="Q11" s="67"/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3</v>
      </c>
      <c r="B13" s="11"/>
      <c r="C13" s="82" t="s">
        <v>14</v>
      </c>
      <c r="D13" s="67">
        <v>25723341</v>
      </c>
      <c r="E13" s="67">
        <v>25723341</v>
      </c>
      <c r="F13" s="67">
        <v>6335064</v>
      </c>
      <c r="G13" s="67">
        <v>6335064</v>
      </c>
      <c r="H13" s="15">
        <f>G13/E13</f>
        <v>0.24627687359896214</v>
      </c>
      <c r="I13" s="67">
        <v>25723341</v>
      </c>
      <c r="J13" s="67">
        <f>+K13-G13</f>
        <v>6315123</v>
      </c>
      <c r="K13" s="67">
        <v>12650187</v>
      </c>
      <c r="L13" s="15">
        <f>+K13/I13</f>
        <v>0.49177853685491318</v>
      </c>
      <c r="M13" s="67">
        <v>25539614</v>
      </c>
      <c r="N13" s="67">
        <f>+O13-K13</f>
        <v>6287565</v>
      </c>
      <c r="O13" s="67">
        <v>18937752</v>
      </c>
      <c r="P13" s="15">
        <f>+O13/M13</f>
        <v>0.74150502039694099</v>
      </c>
      <c r="Q13" s="67"/>
      <c r="R13" s="67">
        <f>+S13-O13</f>
        <v>-18937752</v>
      </c>
      <c r="S13" s="67"/>
      <c r="T13" s="32" t="e">
        <f>+S13/Q13</f>
        <v>#DIV/0!</v>
      </c>
      <c r="U13" s="83"/>
      <c r="V13" s="3"/>
      <c r="W13" s="83"/>
      <c r="X13" s="83"/>
    </row>
    <row r="14" spans="1:24" ht="14.1" customHeight="1">
      <c r="A14" s="10">
        <v>3</v>
      </c>
      <c r="B14" s="11" t="s">
        <v>0</v>
      </c>
      <c r="C14" s="82" t="s">
        <v>8</v>
      </c>
      <c r="D14" s="67">
        <v>862</v>
      </c>
      <c r="E14" s="67">
        <v>862</v>
      </c>
      <c r="F14" s="67"/>
      <c r="G14" s="67"/>
      <c r="H14" s="67"/>
      <c r="I14" s="67">
        <v>862</v>
      </c>
      <c r="J14" s="67"/>
      <c r="K14" s="67"/>
      <c r="L14" s="67"/>
      <c r="M14" s="67">
        <v>862</v>
      </c>
      <c r="N14" s="67"/>
      <c r="O14" s="67"/>
      <c r="P14" s="67"/>
      <c r="Q14" s="67"/>
      <c r="R14" s="67"/>
      <c r="S14" s="67"/>
      <c r="T14" s="6"/>
      <c r="U14" s="83"/>
      <c r="V14" s="3"/>
    </row>
    <row r="15" spans="1:24" ht="14.1" customHeight="1">
      <c r="A15" s="10">
        <v>3</v>
      </c>
      <c r="B15" s="11" t="s">
        <v>1</v>
      </c>
      <c r="C15" s="82" t="s">
        <v>9</v>
      </c>
      <c r="D15" s="67">
        <v>134796</v>
      </c>
      <c r="E15" s="67">
        <v>134796</v>
      </c>
      <c r="F15" s="67">
        <v>3199</v>
      </c>
      <c r="G15" s="67">
        <v>3199</v>
      </c>
      <c r="H15" s="15">
        <f>G15/E15</f>
        <v>2.3732158224279654E-2</v>
      </c>
      <c r="I15" s="67">
        <v>134796</v>
      </c>
      <c r="J15" s="67">
        <f>+K15-G15</f>
        <v>6357</v>
      </c>
      <c r="K15" s="67">
        <v>9556</v>
      </c>
      <c r="L15" s="15">
        <f>+K15/I15</f>
        <v>7.0892311344550277E-2</v>
      </c>
      <c r="M15" s="67">
        <v>134796</v>
      </c>
      <c r="N15" s="67">
        <f>+O15-K15</f>
        <v>4482</v>
      </c>
      <c r="O15" s="67">
        <v>14038</v>
      </c>
      <c r="P15" s="15">
        <f>+O15/M15</f>
        <v>0.10414255615893647</v>
      </c>
      <c r="Q15" s="67"/>
      <c r="R15" s="67">
        <f>+S15-O15</f>
        <v>-14038</v>
      </c>
      <c r="S15" s="67"/>
      <c r="T15" s="32" t="e">
        <f>+S15/Q15</f>
        <v>#DIV/0!</v>
      </c>
      <c r="U15" s="83"/>
      <c r="V15" s="3"/>
    </row>
    <row r="16" spans="1:24" ht="14.1" customHeight="1">
      <c r="A16" s="10">
        <v>3</v>
      </c>
      <c r="B16" s="11" t="s">
        <v>2</v>
      </c>
      <c r="C16" s="82" t="s">
        <v>10</v>
      </c>
      <c r="D16" s="67">
        <v>436204</v>
      </c>
      <c r="E16" s="67">
        <v>436204</v>
      </c>
      <c r="F16" s="67">
        <v>6524</v>
      </c>
      <c r="G16" s="67">
        <v>6524</v>
      </c>
      <c r="H16" s="15">
        <f>G16/E16</f>
        <v>1.4956304848190296E-2</v>
      </c>
      <c r="I16" s="67">
        <v>436204</v>
      </c>
      <c r="J16" s="67">
        <f>+K16-G16</f>
        <v>25641</v>
      </c>
      <c r="K16" s="67">
        <v>32165</v>
      </c>
      <c r="L16" s="15">
        <f>+K16/I16</f>
        <v>7.3738434310551937E-2</v>
      </c>
      <c r="M16" s="67">
        <v>436204</v>
      </c>
      <c r="N16" s="67">
        <f>+O16-K16</f>
        <v>33878</v>
      </c>
      <c r="O16" s="67">
        <v>66043</v>
      </c>
      <c r="P16" s="15">
        <f>+O16/M16</f>
        <v>0.15140393027115753</v>
      </c>
      <c r="Q16" s="67"/>
      <c r="R16" s="67">
        <f>+S16-O16</f>
        <v>-66043</v>
      </c>
      <c r="S16" s="67"/>
      <c r="T16" s="32" t="e">
        <f>+S16/Q16</f>
        <v>#DIV/0!</v>
      </c>
      <c r="U16" s="83"/>
      <c r="V16" s="3"/>
    </row>
    <row r="17" spans="1:24" ht="14.1" customHeight="1">
      <c r="A17" s="10">
        <v>3</v>
      </c>
      <c r="B17" s="11" t="s">
        <v>3</v>
      </c>
      <c r="C17" s="82" t="s">
        <v>79</v>
      </c>
      <c r="D17" s="67">
        <v>49</v>
      </c>
      <c r="E17" s="67">
        <v>49</v>
      </c>
      <c r="F17" s="67"/>
      <c r="G17" s="67"/>
      <c r="H17" s="15"/>
      <c r="I17" s="67">
        <v>49</v>
      </c>
      <c r="J17" s="67"/>
      <c r="K17" s="67"/>
      <c r="L17" s="15"/>
      <c r="M17" s="67">
        <v>49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4" ht="14.1" customHeight="1">
      <c r="A18" s="10">
        <v>3</v>
      </c>
      <c r="B18" s="11" t="s">
        <v>3</v>
      </c>
      <c r="C18" s="82" t="s">
        <v>80</v>
      </c>
      <c r="D18" s="67">
        <v>577354</v>
      </c>
      <c r="E18" s="67">
        <v>577354</v>
      </c>
      <c r="F18" s="67">
        <v>84942</v>
      </c>
      <c r="G18" s="67">
        <v>84942</v>
      </c>
      <c r="H18" s="15">
        <f>G18/E18</f>
        <v>0.14712290899517455</v>
      </c>
      <c r="I18" s="67">
        <v>577354</v>
      </c>
      <c r="J18" s="67">
        <f>+K18-G18</f>
        <v>105122</v>
      </c>
      <c r="K18" s="67">
        <v>190064</v>
      </c>
      <c r="L18" s="15">
        <f>+K18/I18</f>
        <v>0.32919837742528846</v>
      </c>
      <c r="M18" s="67">
        <v>577354</v>
      </c>
      <c r="N18" s="67">
        <f>+O18-K18</f>
        <v>96903</v>
      </c>
      <c r="O18" s="67">
        <v>286967</v>
      </c>
      <c r="P18" s="15">
        <f>+O18/M18</f>
        <v>0.49703821225799077</v>
      </c>
      <c r="Q18" s="67"/>
      <c r="R18" s="67">
        <f>+S18-O18</f>
        <v>-286967</v>
      </c>
      <c r="S18" s="67"/>
      <c r="T18" s="32" t="e">
        <f>+S18/Q18</f>
        <v>#DIV/0!</v>
      </c>
      <c r="U18" s="83"/>
      <c r="V18" s="3"/>
    </row>
    <row r="19" spans="1:24" ht="23.25" customHeight="1">
      <c r="A19" s="10">
        <v>3</v>
      </c>
      <c r="B19" s="11" t="s">
        <v>91</v>
      </c>
      <c r="C19" s="69" t="s">
        <v>153</v>
      </c>
      <c r="D19" s="67">
        <v>87976</v>
      </c>
      <c r="E19" s="67">
        <v>87976</v>
      </c>
      <c r="F19" s="64">
        <v>15771.004999999999</v>
      </c>
      <c r="G19" s="64">
        <v>15771.004999999999</v>
      </c>
      <c r="H19" s="15">
        <f t="shared" ref="H19:H20" si="0">G19/E19</f>
        <v>0.1792648563244521</v>
      </c>
      <c r="I19" s="67">
        <v>87976</v>
      </c>
      <c r="J19" s="67">
        <f t="shared" ref="J19:J22" si="1">+K19-G19</f>
        <v>-4.9999999991996447E-3</v>
      </c>
      <c r="K19" s="67">
        <v>15771</v>
      </c>
      <c r="L19" s="15">
        <f t="shared" ref="L19:L20" si="2">+K19/I19</f>
        <v>0.1792647994907702</v>
      </c>
      <c r="M19" s="67">
        <v>87976</v>
      </c>
      <c r="N19" s="67">
        <f t="shared" ref="N19:N20" si="3">+O19-K19</f>
        <v>4.9999999991996447E-3</v>
      </c>
      <c r="O19" s="67">
        <v>15771.004999999999</v>
      </c>
      <c r="P19" s="15">
        <f>+O19/M19</f>
        <v>0.1792648563244521</v>
      </c>
      <c r="Q19" s="67"/>
      <c r="R19" s="67">
        <f t="shared" ref="R19:R20" si="4">+S19-O19</f>
        <v>-15771.004999999999</v>
      </c>
      <c r="S19" s="67"/>
      <c r="T19" s="32" t="e">
        <f t="shared" ref="T19:T20" si="5">+S19/Q19</f>
        <v>#DIV/0!</v>
      </c>
      <c r="U19" s="83"/>
      <c r="V19" s="3"/>
    </row>
    <row r="20" spans="1:24" ht="23.25" customHeight="1">
      <c r="A20" s="10">
        <v>3</v>
      </c>
      <c r="B20" s="11" t="s">
        <v>92</v>
      </c>
      <c r="C20" s="69" t="s">
        <v>154</v>
      </c>
      <c r="D20" s="67">
        <v>33571</v>
      </c>
      <c r="E20" s="67">
        <v>33571</v>
      </c>
      <c r="F20" s="65">
        <v>0</v>
      </c>
      <c r="G20" s="65">
        <v>0</v>
      </c>
      <c r="H20" s="15">
        <f t="shared" si="0"/>
        <v>0</v>
      </c>
      <c r="I20" s="67">
        <v>33571</v>
      </c>
      <c r="J20" s="67">
        <f t="shared" si="1"/>
        <v>0</v>
      </c>
      <c r="K20" s="67">
        <v>0</v>
      </c>
      <c r="L20" s="15">
        <f t="shared" si="2"/>
        <v>0</v>
      </c>
      <c r="M20" s="67">
        <v>33571</v>
      </c>
      <c r="N20" s="67">
        <f t="shared" si="3"/>
        <v>0</v>
      </c>
      <c r="O20" s="67">
        <v>0</v>
      </c>
      <c r="P20" s="15">
        <f>+O20/M20</f>
        <v>0</v>
      </c>
      <c r="Q20" s="67"/>
      <c r="R20" s="67">
        <f t="shared" si="4"/>
        <v>0</v>
      </c>
      <c r="S20" s="67"/>
      <c r="T20" s="32" t="e">
        <f t="shared" si="5"/>
        <v>#DIV/0!</v>
      </c>
      <c r="U20" s="83"/>
      <c r="V20" s="3"/>
    </row>
    <row r="21" spans="1:24" ht="14.1" customHeight="1">
      <c r="A21" s="10"/>
      <c r="B21" s="11"/>
      <c r="C21" s="82"/>
      <c r="D21" s="67"/>
      <c r="E21" s="67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83"/>
      <c r="V21" s="3"/>
    </row>
    <row r="22" spans="1:24" ht="14.1" customHeight="1">
      <c r="A22" s="10">
        <v>4</v>
      </c>
      <c r="B22" s="11"/>
      <c r="C22" s="82" t="s">
        <v>15</v>
      </c>
      <c r="D22" s="67">
        <v>5372318</v>
      </c>
      <c r="E22" s="67">
        <v>5372318</v>
      </c>
      <c r="F22" s="64">
        <v>782031</v>
      </c>
      <c r="G22" s="64">
        <v>782031</v>
      </c>
      <c r="H22" s="15">
        <f>G22/E22</f>
        <v>0.14556677396982085</v>
      </c>
      <c r="I22" s="67">
        <v>5372318</v>
      </c>
      <c r="J22" s="67">
        <f t="shared" si="1"/>
        <v>1120779</v>
      </c>
      <c r="K22" s="67">
        <v>1902810</v>
      </c>
      <c r="L22" s="15">
        <f>+K22/I22</f>
        <v>0.3541878943130321</v>
      </c>
      <c r="M22" s="67">
        <v>5372318</v>
      </c>
      <c r="N22" s="67">
        <f>+O22-K22</f>
        <v>1206336</v>
      </c>
      <c r="O22" s="67">
        <v>3109146</v>
      </c>
      <c r="P22" s="15">
        <f>+O22/M22</f>
        <v>0.57873454251963496</v>
      </c>
      <c r="Q22" s="67"/>
      <c r="R22" s="67">
        <f>+S22-O22</f>
        <v>-3109146</v>
      </c>
      <c r="S22" s="67"/>
      <c r="T22" s="32" t="e">
        <f>+S22/Q22</f>
        <v>#DIV/0!</v>
      </c>
      <c r="U22" s="83"/>
      <c r="V22" s="3"/>
    </row>
    <row r="23" spans="1:24" ht="14.1" customHeight="1">
      <c r="A23" s="10"/>
      <c r="B23" s="11"/>
      <c r="C23" s="82" t="s">
        <v>13</v>
      </c>
      <c r="D23" s="67">
        <v>161897</v>
      </c>
      <c r="E23" s="67">
        <v>161897</v>
      </c>
      <c r="F23" s="65">
        <v>0</v>
      </c>
      <c r="G23" s="65">
        <v>0</v>
      </c>
      <c r="H23" s="15">
        <f>G23/E23</f>
        <v>0</v>
      </c>
      <c r="I23" s="67">
        <v>161897</v>
      </c>
      <c r="J23" s="67">
        <f t="shared" ref="J23" si="6">+K23-G23</f>
        <v>26254</v>
      </c>
      <c r="K23" s="67">
        <v>26254</v>
      </c>
      <c r="L23" s="15">
        <f>+K23/I23</f>
        <v>0.162164833196415</v>
      </c>
      <c r="M23" s="67">
        <v>161897</v>
      </c>
      <c r="N23" s="67">
        <f>+O23-K23</f>
        <v>25752.050000000003</v>
      </c>
      <c r="O23" s="67">
        <v>52006.05</v>
      </c>
      <c r="P23" s="15">
        <f>+O23/M23</f>
        <v>0.32122923834289707</v>
      </c>
      <c r="Q23" s="67"/>
      <c r="R23" s="67">
        <f>+S23-O23</f>
        <v>-52006.05</v>
      </c>
      <c r="S23" s="67"/>
      <c r="T23" s="32" t="e">
        <f>+S23/Q23</f>
        <v>#DIV/0!</v>
      </c>
      <c r="U23" s="83"/>
      <c r="V23" s="3"/>
    </row>
    <row r="24" spans="1:24" ht="14.1" customHeight="1" thickBot="1">
      <c r="A24" s="84"/>
      <c r="B24" s="85"/>
      <c r="C24" s="8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7"/>
      <c r="U24" s="83"/>
      <c r="V24" s="88"/>
    </row>
    <row r="25" spans="1:24" s="2" customFormat="1" ht="12.75" customHeight="1">
      <c r="A25" s="75"/>
      <c r="B25" s="76"/>
      <c r="C25" s="4"/>
      <c r="D25" s="83"/>
      <c r="V25" s="4"/>
      <c r="W25" s="4"/>
      <c r="X25" s="4"/>
    </row>
    <row r="26" spans="1:24" s="2" customFormat="1" ht="12.75" customHeight="1">
      <c r="A26" s="75"/>
      <c r="B26" s="76"/>
      <c r="C26" s="4"/>
      <c r="V26" s="4"/>
      <c r="W26" s="4"/>
      <c r="X26" s="4"/>
    </row>
    <row r="27" spans="1:24" s="2" customFormat="1" ht="12.75" customHeight="1">
      <c r="A27" s="75"/>
      <c r="B27" s="76"/>
      <c r="C27" s="4"/>
      <c r="V27" s="4"/>
      <c r="W27" s="4"/>
      <c r="X27" s="4"/>
    </row>
    <row r="28" spans="1:24" s="2" customFormat="1" ht="12.75" customHeight="1">
      <c r="A28" s="75"/>
      <c r="B28" s="76"/>
      <c r="C28" s="4"/>
      <c r="V28" s="4"/>
      <c r="W28" s="4"/>
      <c r="X28" s="4"/>
    </row>
    <row r="29" spans="1:24" s="2" customFormat="1" ht="12.75" customHeight="1">
      <c r="A29" s="75"/>
      <c r="B29" s="76"/>
      <c r="C29" s="4"/>
      <c r="D29" s="89"/>
      <c r="V29" s="4"/>
      <c r="W29" s="4"/>
      <c r="X29" s="4"/>
    </row>
    <row r="30" spans="1:24" s="2" customFormat="1" ht="12.75" customHeight="1">
      <c r="A30" s="75"/>
      <c r="B30" s="76"/>
      <c r="C30" s="4"/>
      <c r="V30" s="4"/>
      <c r="W30" s="4"/>
      <c r="X30" s="4"/>
    </row>
    <row r="31" spans="1:24" s="2" customFormat="1" ht="12.75" customHeight="1">
      <c r="A31" s="75"/>
      <c r="B31" s="76"/>
      <c r="C31" s="4"/>
      <c r="V31" s="4"/>
      <c r="W31" s="4"/>
      <c r="X31" s="4"/>
    </row>
    <row r="32" spans="1:24" s="2" customFormat="1" ht="12.75" customHeight="1">
      <c r="A32" s="75"/>
      <c r="B32" s="76"/>
      <c r="C32" s="4"/>
      <c r="V32" s="4"/>
      <c r="W32" s="4"/>
      <c r="X32" s="4"/>
    </row>
    <row r="33" spans="1:24" s="2" customFormat="1" ht="12.75" customHeight="1">
      <c r="A33" s="75"/>
      <c r="B33" s="76"/>
      <c r="C33" s="4"/>
      <c r="V33" s="4"/>
      <c r="W33" s="4"/>
      <c r="X33" s="4"/>
    </row>
    <row r="34" spans="1:24" s="2" customFormat="1" ht="12.75" customHeight="1">
      <c r="A34" s="75"/>
      <c r="B34" s="76"/>
      <c r="C34" s="4"/>
      <c r="V34" s="4"/>
      <c r="W34" s="4"/>
      <c r="X34" s="4"/>
    </row>
    <row r="35" spans="1:24" s="2" customFormat="1" ht="12.75" customHeight="1">
      <c r="A35" s="75"/>
      <c r="B35" s="76"/>
      <c r="C35" s="4"/>
      <c r="V35" s="4"/>
      <c r="W35" s="4"/>
      <c r="X35" s="4"/>
    </row>
    <row r="36" spans="1:24" s="2" customFormat="1" ht="12.75" customHeight="1">
      <c r="A36" s="75"/>
      <c r="B36" s="76"/>
      <c r="C36" s="4"/>
      <c r="V36" s="4"/>
      <c r="W36" s="4"/>
      <c r="X36" s="4"/>
    </row>
    <row r="37" spans="1:24" s="2" customFormat="1" ht="12.75" customHeight="1">
      <c r="A37" s="75"/>
      <c r="B37" s="76"/>
      <c r="C37" s="4"/>
      <c r="V37" s="4"/>
      <c r="W37" s="4"/>
      <c r="X37" s="4"/>
    </row>
    <row r="38" spans="1:24" s="2" customFormat="1" ht="12.75" customHeight="1">
      <c r="A38" s="75"/>
      <c r="B38" s="76"/>
      <c r="C38" s="4"/>
      <c r="V38" s="4"/>
      <c r="W38" s="4"/>
      <c r="X38" s="4"/>
    </row>
    <row r="39" spans="1:24" s="2" customFormat="1" ht="12.75" customHeight="1">
      <c r="A39" s="75"/>
      <c r="B39" s="76"/>
      <c r="C39" s="4"/>
      <c r="V39" s="4"/>
      <c r="W39" s="4"/>
      <c r="X39" s="4"/>
    </row>
    <row r="40" spans="1:24" s="2" customFormat="1" ht="12.75" customHeight="1">
      <c r="A40" s="75"/>
      <c r="B40" s="76"/>
      <c r="C40" s="4"/>
      <c r="V40" s="4"/>
      <c r="W40" s="4"/>
      <c r="X40" s="4"/>
    </row>
    <row r="41" spans="1:24" s="75" customFormat="1" ht="12.75" customHeight="1">
      <c r="B41" s="76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1:24" s="75" customFormat="1" ht="12.75" customHeight="1">
      <c r="B42" s="76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1:24" s="75" customFormat="1" ht="12.75" customHeight="1">
      <c r="B43" s="76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1:24" s="75" customFormat="1" ht="12.75" customHeight="1">
      <c r="B44" s="76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1:24" s="75" customFormat="1" ht="12.75" customHeight="1">
      <c r="B45" s="76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1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5" customFormat="1" ht="12.75" customHeight="1">
      <c r="B54" s="76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5" customFormat="1" ht="12.75" customHeight="1">
      <c r="B55" s="76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5" customFormat="1" ht="12.75" customHeight="1">
      <c r="B56" s="76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5" customFormat="1" ht="12.75" customHeight="1">
      <c r="B57" s="76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1"/>
  <sheetViews>
    <sheetView topLeftCell="A7"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53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154" t="s">
        <v>190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5"/>
      <c r="B6" s="91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80"/>
      <c r="V10" s="156"/>
    </row>
    <row r="11" spans="1:23" s="4" customFormat="1" ht="14.1" customHeight="1">
      <c r="A11" s="10">
        <v>1</v>
      </c>
      <c r="B11" s="11"/>
      <c r="C11" s="12" t="s">
        <v>14</v>
      </c>
      <c r="D11" s="67">
        <v>1651560</v>
      </c>
      <c r="E11" s="67">
        <v>1651560</v>
      </c>
      <c r="F11" s="67">
        <v>0</v>
      </c>
      <c r="G11" s="67">
        <v>0</v>
      </c>
      <c r="H11" s="32">
        <f>G11/E11</f>
        <v>0</v>
      </c>
      <c r="I11" s="67">
        <v>1651560</v>
      </c>
      <c r="J11" s="67">
        <f>+K11-G11</f>
        <v>205312</v>
      </c>
      <c r="K11" s="67">
        <v>205312</v>
      </c>
      <c r="L11" s="32">
        <f>+K11/I11</f>
        <v>0.12431398193223377</v>
      </c>
      <c r="M11" s="67">
        <v>1651560</v>
      </c>
      <c r="N11" s="67">
        <f>+O11-K11</f>
        <v>314922</v>
      </c>
      <c r="O11" s="67">
        <v>520234</v>
      </c>
      <c r="P11" s="15">
        <f>+O11/M11</f>
        <v>0.3149955193877304</v>
      </c>
      <c r="Q11" s="67"/>
      <c r="R11" s="67">
        <f>+S11-O11</f>
        <v>-520234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10</v>
      </c>
      <c r="D12" s="67">
        <v>2853</v>
      </c>
      <c r="E12" s="67">
        <v>2853</v>
      </c>
      <c r="F12" s="67">
        <v>0</v>
      </c>
      <c r="G12" s="67">
        <v>0</v>
      </c>
      <c r="H12" s="32">
        <f t="shared" ref="H12:H14" si="0">G12/E12</f>
        <v>0</v>
      </c>
      <c r="I12" s="67">
        <v>2853</v>
      </c>
      <c r="J12" s="67">
        <f>+K12-G12</f>
        <v>0</v>
      </c>
      <c r="K12" s="67">
        <v>0</v>
      </c>
      <c r="L12" s="32">
        <f>+K12/I12</f>
        <v>0</v>
      </c>
      <c r="M12" s="67">
        <v>2853</v>
      </c>
      <c r="N12" s="67">
        <f>+O12-K12</f>
        <v>0</v>
      </c>
      <c r="O12" s="67">
        <v>0</v>
      </c>
      <c r="P12" s="15">
        <f>+O12/M12</f>
        <v>0</v>
      </c>
      <c r="Q12" s="67"/>
      <c r="R12" s="67">
        <f>+S12-O12</f>
        <v>0</v>
      </c>
      <c r="S12" s="67"/>
      <c r="T12" s="32" t="e">
        <f>+S12/Q12</f>
        <v>#DIV/0!</v>
      </c>
      <c r="U12" s="1"/>
      <c r="V12" s="3"/>
      <c r="W12" s="2"/>
    </row>
    <row r="13" spans="1:23" s="4" customFormat="1" ht="14.1" customHeight="1">
      <c r="A13" s="10">
        <v>1</v>
      </c>
      <c r="B13" s="11" t="s">
        <v>1</v>
      </c>
      <c r="C13" s="82" t="s">
        <v>79</v>
      </c>
      <c r="D13" s="67">
        <v>55</v>
      </c>
      <c r="E13" s="67">
        <v>55</v>
      </c>
      <c r="F13" s="67"/>
      <c r="G13" s="67"/>
      <c r="H13" s="32"/>
      <c r="I13" s="67">
        <v>55</v>
      </c>
      <c r="J13" s="67"/>
      <c r="K13" s="67"/>
      <c r="L13" s="32"/>
      <c r="M13" s="67">
        <v>55</v>
      </c>
      <c r="N13" s="67"/>
      <c r="O13" s="67"/>
      <c r="P13" s="15"/>
      <c r="Q13" s="67"/>
      <c r="R13" s="67"/>
      <c r="S13" s="67"/>
      <c r="T13" s="32"/>
      <c r="U13" s="83"/>
      <c r="V13" s="3"/>
    </row>
    <row r="14" spans="1:23" s="4" customFormat="1" ht="48">
      <c r="A14" s="10">
        <v>1</v>
      </c>
      <c r="B14" s="11" t="s">
        <v>1</v>
      </c>
      <c r="C14" s="69" t="s">
        <v>105</v>
      </c>
      <c r="D14" s="67">
        <v>1648707</v>
      </c>
      <c r="E14" s="67">
        <v>1648707</v>
      </c>
      <c r="F14" s="67">
        <v>0</v>
      </c>
      <c r="G14" s="67">
        <v>0</v>
      </c>
      <c r="H14" s="32">
        <f t="shared" si="0"/>
        <v>0</v>
      </c>
      <c r="I14" s="67">
        <v>1648707</v>
      </c>
      <c r="J14" s="67">
        <f>+K14-G14</f>
        <v>205312</v>
      </c>
      <c r="K14" s="67">
        <v>205312</v>
      </c>
      <c r="L14" s="32">
        <f>+K14/I14</f>
        <v>0.12452910068314139</v>
      </c>
      <c r="M14" s="67">
        <v>1648707</v>
      </c>
      <c r="N14" s="67">
        <f>+O14-K14</f>
        <v>314922</v>
      </c>
      <c r="O14" s="67">
        <v>520234</v>
      </c>
      <c r="P14" s="15">
        <f>+O14/M14</f>
        <v>0.31554060242359616</v>
      </c>
      <c r="Q14" s="67"/>
      <c r="R14" s="67">
        <f>+S14-O14</f>
        <v>-520234</v>
      </c>
      <c r="S14" s="67"/>
      <c r="T14" s="32" t="e">
        <f>+S14/Q14</f>
        <v>#DIV/0!</v>
      </c>
      <c r="U14" s="83"/>
      <c r="V14" s="3"/>
    </row>
    <row r="15" spans="1:23" s="4" customFormat="1" ht="14.1" customHeight="1">
      <c r="A15" s="10"/>
      <c r="B15" s="11"/>
      <c r="C15" s="12"/>
      <c r="D15" s="67"/>
      <c r="E15" s="67"/>
      <c r="F15" s="67"/>
      <c r="G15" s="67"/>
      <c r="H15" s="6"/>
      <c r="I15" s="67"/>
      <c r="J15" s="67"/>
      <c r="K15" s="67"/>
      <c r="L15" s="6"/>
      <c r="M15" s="67"/>
      <c r="N15" s="67"/>
      <c r="O15" s="67"/>
      <c r="P15" s="67"/>
      <c r="Q15" s="67"/>
      <c r="R15" s="67"/>
      <c r="S15" s="67"/>
      <c r="T15" s="6"/>
      <c r="U15" s="1"/>
      <c r="V15" s="3"/>
    </row>
    <row r="16" spans="1:23" s="4" customFormat="1" ht="14.1" customHeight="1">
      <c r="A16" s="10">
        <v>2</v>
      </c>
      <c r="B16" s="11"/>
      <c r="C16" s="12" t="s">
        <v>15</v>
      </c>
      <c r="D16" s="67">
        <v>6217545</v>
      </c>
      <c r="E16" s="67">
        <v>6217545</v>
      </c>
      <c r="F16" s="67">
        <v>1176</v>
      </c>
      <c r="G16" s="67">
        <v>1176</v>
      </c>
      <c r="H16" s="32">
        <f>G16/E16</f>
        <v>1.8914217749931847E-4</v>
      </c>
      <c r="I16" s="67">
        <v>6217545</v>
      </c>
      <c r="J16" s="67">
        <f>+K16-G16</f>
        <v>443084</v>
      </c>
      <c r="K16" s="67">
        <v>444260</v>
      </c>
      <c r="L16" s="32">
        <f>+K16/I16</f>
        <v>7.1452639265176213E-2</v>
      </c>
      <c r="M16" s="67">
        <v>6217545</v>
      </c>
      <c r="N16" s="67">
        <f>+O16-K16</f>
        <v>1500459</v>
      </c>
      <c r="O16" s="67">
        <v>1944719</v>
      </c>
      <c r="P16" s="15">
        <f>+O16/M16</f>
        <v>0.31277924003766761</v>
      </c>
      <c r="Q16" s="67"/>
      <c r="R16" s="67">
        <f>+S16-O16</f>
        <v>-1944719</v>
      </c>
      <c r="S16" s="67"/>
      <c r="T16" s="32" t="e">
        <f>+S16/Q16</f>
        <v>#DIV/0!</v>
      </c>
      <c r="U16" s="1"/>
      <c r="V16" s="3"/>
    </row>
    <row r="17" spans="1:24" s="4" customFormat="1" ht="14.1" customHeight="1">
      <c r="A17" s="10">
        <v>2</v>
      </c>
      <c r="B17" s="11"/>
      <c r="C17" s="12" t="s">
        <v>49</v>
      </c>
      <c r="D17" s="67">
        <v>5045117</v>
      </c>
      <c r="E17" s="67">
        <v>5045117</v>
      </c>
      <c r="F17" s="67">
        <v>1176</v>
      </c>
      <c r="G17" s="67">
        <v>1176</v>
      </c>
      <c r="H17" s="32">
        <f>G17/E17</f>
        <v>2.3309667545866626E-4</v>
      </c>
      <c r="I17" s="67">
        <v>5045117</v>
      </c>
      <c r="J17" s="67">
        <f>+K17-G17</f>
        <v>409174</v>
      </c>
      <c r="K17" s="67">
        <v>410350</v>
      </c>
      <c r="L17" s="32">
        <f>+K17/I17</f>
        <v>8.1336072087128994E-2</v>
      </c>
      <c r="M17" s="67">
        <v>5045117</v>
      </c>
      <c r="N17" s="67">
        <f>+O17-K17</f>
        <v>1381250</v>
      </c>
      <c r="O17" s="67">
        <v>1791600</v>
      </c>
      <c r="P17" s="15">
        <f>+O17/M17</f>
        <v>0.355115649448764</v>
      </c>
      <c r="Q17" s="67"/>
      <c r="R17" s="67">
        <f>+S17-O17</f>
        <v>-1791600</v>
      </c>
      <c r="S17" s="67"/>
      <c r="T17" s="32" t="e">
        <f>+S17/Q17</f>
        <v>#DIV/0!</v>
      </c>
      <c r="U17" s="1"/>
      <c r="V17" s="3"/>
      <c r="X17" s="2"/>
    </row>
    <row r="18" spans="1:24" s="4" customFormat="1" ht="14.1" customHeight="1">
      <c r="A18" s="10"/>
      <c r="B18" s="11"/>
      <c r="C18" s="12"/>
      <c r="D18" s="67"/>
      <c r="E18" s="67"/>
      <c r="F18" s="67"/>
      <c r="G18" s="67"/>
      <c r="H18" s="6"/>
      <c r="I18" s="67"/>
      <c r="J18" s="67"/>
      <c r="K18" s="67"/>
      <c r="L18" s="6"/>
      <c r="M18" s="67"/>
      <c r="N18" s="67"/>
      <c r="O18" s="67"/>
      <c r="P18" s="67"/>
      <c r="Q18" s="67"/>
      <c r="R18" s="67"/>
      <c r="S18" s="67"/>
      <c r="T18" s="6"/>
      <c r="U18" s="1"/>
      <c r="V18" s="3"/>
    </row>
    <row r="19" spans="1:24" s="4" customFormat="1" ht="14.1" customHeight="1">
      <c r="A19" s="10">
        <v>3</v>
      </c>
      <c r="B19" s="11"/>
      <c r="C19" s="157" t="s">
        <v>98</v>
      </c>
      <c r="D19" s="67">
        <v>40731284</v>
      </c>
      <c r="E19" s="67">
        <v>40731284</v>
      </c>
      <c r="F19" s="67">
        <v>1538539</v>
      </c>
      <c r="G19" s="67">
        <v>1538539</v>
      </c>
      <c r="H19" s="32">
        <f>G19/E19</f>
        <v>3.7772906938067556E-2</v>
      </c>
      <c r="I19" s="67">
        <v>40731284</v>
      </c>
      <c r="J19" s="67">
        <f>+K19-G19</f>
        <v>3465940</v>
      </c>
      <c r="K19" s="67">
        <v>5004479</v>
      </c>
      <c r="L19" s="32">
        <f>+K19/I19</f>
        <v>0.12286573141175712</v>
      </c>
      <c r="M19" s="67">
        <v>40731284</v>
      </c>
      <c r="N19" s="67">
        <f>+O19-K19</f>
        <v>3805677</v>
      </c>
      <c r="O19" s="67">
        <v>8810156</v>
      </c>
      <c r="P19" s="15">
        <f>+O19/M19</f>
        <v>0.2162994910742318</v>
      </c>
      <c r="Q19" s="67"/>
      <c r="R19" s="67">
        <f>+S19-O19</f>
        <v>-8810156</v>
      </c>
      <c r="S19" s="67"/>
      <c r="T19" s="32" t="e">
        <f>+S19/Q19</f>
        <v>#DIV/0!</v>
      </c>
      <c r="U19" s="1"/>
      <c r="V19" s="3"/>
    </row>
    <row r="20" spans="1:24" s="4" customFormat="1" ht="14.1" customHeight="1">
      <c r="A20" s="10"/>
      <c r="B20" s="11"/>
      <c r="C20" s="12"/>
      <c r="D20" s="67"/>
      <c r="E20" s="67"/>
      <c r="F20" s="67"/>
      <c r="G20" s="67"/>
      <c r="H20" s="32"/>
      <c r="I20" s="67"/>
      <c r="J20" s="67"/>
      <c r="K20" s="67"/>
      <c r="L20" s="32"/>
      <c r="M20" s="67"/>
      <c r="N20" s="67"/>
      <c r="O20" s="67"/>
      <c r="P20" s="15"/>
      <c r="Q20" s="67"/>
      <c r="R20" s="67"/>
      <c r="S20" s="67"/>
      <c r="T20" s="32"/>
      <c r="U20" s="1"/>
      <c r="V20" s="3"/>
    </row>
    <row r="21" spans="1:24" s="4" customFormat="1" ht="14.1" customHeight="1" thickBot="1">
      <c r="A21" s="84"/>
      <c r="B21" s="85"/>
      <c r="C21" s="158"/>
      <c r="D21" s="54"/>
      <c r="E21" s="54"/>
      <c r="F21" s="54"/>
      <c r="G21" s="54"/>
      <c r="H21" s="159"/>
      <c r="I21" s="54"/>
      <c r="J21" s="54"/>
      <c r="K21" s="54"/>
      <c r="L21" s="159"/>
      <c r="M21" s="54"/>
      <c r="N21" s="54"/>
      <c r="O21" s="54"/>
      <c r="P21" s="160"/>
      <c r="Q21" s="54"/>
      <c r="R21" s="54"/>
      <c r="S21" s="54"/>
      <c r="T21" s="159"/>
      <c r="U21" s="1"/>
      <c r="V21" s="88"/>
    </row>
    <row r="22" spans="1:24" ht="12.75" customHeight="1">
      <c r="A22" s="75"/>
    </row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s="139" customFormat="1" ht="12.75" customHeight="1">
      <c r="B37" s="140"/>
      <c r="C37" s="2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6"/>
      <c r="W37" s="26"/>
      <c r="X37" s="26"/>
    </row>
    <row r="38" spans="2:24" s="139" customFormat="1" ht="12.75" customHeight="1">
      <c r="B38" s="140"/>
      <c r="C38" s="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6"/>
      <c r="W38" s="26"/>
      <c r="X38" s="26"/>
    </row>
    <row r="39" spans="2:24" s="139" customFormat="1" ht="12.75" customHeight="1">
      <c r="B39" s="140"/>
      <c r="C39" s="2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6"/>
      <c r="W39" s="26"/>
      <c r="X39" s="26"/>
    </row>
    <row r="40" spans="2:24" s="139" customFormat="1" ht="12.75" customHeight="1">
      <c r="B40" s="140"/>
      <c r="C40" s="2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6"/>
      <c r="W40" s="26"/>
      <c r="X40" s="26"/>
    </row>
    <row r="41" spans="2:24" s="139" customFormat="1" ht="12.75" customHeight="1">
      <c r="B41" s="140"/>
      <c r="C41" s="2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6"/>
      <c r="W41" s="26"/>
      <c r="X41" s="26"/>
    </row>
    <row r="42" spans="2:24" s="139" customFormat="1" ht="12.75" customHeight="1">
      <c r="B42" s="140"/>
      <c r="C42" s="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6"/>
      <c r="W42" s="26"/>
      <c r="X42" s="26"/>
    </row>
    <row r="43" spans="2:24" s="139" customFormat="1" ht="12.75" customHeight="1">
      <c r="B43" s="140"/>
      <c r="C43" s="2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6"/>
      <c r="W43" s="26"/>
      <c r="X43" s="26"/>
    </row>
    <row r="44" spans="2:24" s="139" customFormat="1" ht="12.75" customHeight="1">
      <c r="B44" s="140"/>
      <c r="C44" s="2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6"/>
      <c r="W44" s="26"/>
      <c r="X44" s="26"/>
    </row>
    <row r="45" spans="2:24" s="139" customFormat="1" ht="12.75" customHeight="1">
      <c r="B45" s="140"/>
      <c r="C45" s="2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6"/>
      <c r="W45" s="26"/>
      <c r="X45" s="26"/>
    </row>
    <row r="46" spans="2:24" s="139" customFormat="1" ht="12.75" customHeight="1">
      <c r="B46" s="140"/>
      <c r="C46" s="2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6"/>
      <c r="W46" s="26"/>
      <c r="X46" s="26"/>
    </row>
    <row r="47" spans="2:24" s="139" customFormat="1" ht="12.75" customHeight="1">
      <c r="B47" s="140"/>
      <c r="C47" s="2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6"/>
      <c r="W47" s="26"/>
      <c r="X47" s="26"/>
    </row>
    <row r="48" spans="2:24" s="139" customFormat="1" ht="12.75" customHeight="1">
      <c r="B48" s="140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6"/>
      <c r="W48" s="26"/>
      <c r="X48" s="26"/>
    </row>
    <row r="49" spans="2:24" s="139" customFormat="1" ht="12.75" customHeight="1">
      <c r="B49" s="140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6"/>
      <c r="W49" s="26"/>
      <c r="X49" s="26"/>
    </row>
    <row r="50" spans="2:24" s="139" customFormat="1" ht="12.75" customHeight="1">
      <c r="B50" s="140"/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6"/>
      <c r="W50" s="26"/>
      <c r="X50" s="26"/>
    </row>
    <row r="51" spans="2:24" s="139" customFormat="1" ht="12.75" customHeight="1">
      <c r="B51" s="140"/>
      <c r="C51" s="2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6"/>
      <c r="W51" s="26"/>
      <c r="X51" s="26"/>
    </row>
    <row r="52" spans="2:24" s="139" customFormat="1" ht="12.75" customHeight="1">
      <c r="B52" s="140"/>
      <c r="C52" s="2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6"/>
      <c r="W52" s="26"/>
      <c r="X52" s="26"/>
    </row>
    <row r="53" spans="2:24" s="139" customFormat="1" ht="12.75" customHeight="1">
      <c r="B53" s="140"/>
      <c r="C53" s="2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6"/>
      <c r="W53" s="26"/>
      <c r="X53" s="26"/>
    </row>
    <row r="54" spans="2:24" s="139" customFormat="1" ht="12.75" customHeight="1">
      <c r="B54" s="140"/>
      <c r="C54" s="2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6"/>
      <c r="W54" s="26"/>
      <c r="X54" s="26"/>
    </row>
    <row r="55" spans="2:24" s="139" customFormat="1" ht="12.75" customHeight="1">
      <c r="B55" s="140"/>
      <c r="C55" s="2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6"/>
      <c r="W55" s="26"/>
      <c r="X55" s="26"/>
    </row>
    <row r="56" spans="2:24" s="139" customFormat="1" ht="12.75" customHeight="1">
      <c r="B56" s="140"/>
      <c r="C56" s="2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6"/>
      <c r="W56" s="26"/>
      <c r="X56" s="26"/>
    </row>
    <row r="57" spans="2:24" s="139" customFormat="1" ht="12.75" customHeight="1">
      <c r="B57" s="140"/>
      <c r="C57" s="2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6"/>
      <c r="W57" s="26"/>
      <c r="X57" s="26"/>
    </row>
    <row r="58" spans="2:24" s="139" customFormat="1" ht="12.75" customHeight="1">
      <c r="B58" s="140"/>
      <c r="C58" s="2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6"/>
      <c r="W58" s="26"/>
      <c r="X58" s="26"/>
    </row>
    <row r="59" spans="2:24" s="139" customFormat="1" ht="12.75" customHeight="1">
      <c r="B59" s="140"/>
      <c r="C59" s="2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6"/>
      <c r="W59" s="26"/>
      <c r="X59" s="26"/>
    </row>
    <row r="60" spans="2:24" s="139" customFormat="1" ht="12.75" customHeight="1">
      <c r="B60" s="140"/>
      <c r="C60" s="2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6"/>
      <c r="W60" s="26"/>
      <c r="X60" s="26"/>
    </row>
    <row r="61" spans="2:24" s="139" customFormat="1" ht="12.75" customHeight="1">
      <c r="B61" s="140"/>
      <c r="C61" s="2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6"/>
      <c r="W61" s="26"/>
      <c r="X61" s="26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43" style="26" customWidth="1"/>
    <col min="4" max="4" width="13.7109375" style="5" customWidth="1"/>
    <col min="5" max="8" width="13.7109375" style="26" hidden="1" customWidth="1"/>
    <col min="9" max="12" width="15.7109375" style="26" hidden="1" customWidth="1"/>
    <col min="13" max="16" width="15.7109375" style="26" customWidth="1"/>
    <col min="17" max="20" width="15.7109375" style="26" hidden="1" customWidth="1"/>
    <col min="21" max="21" width="1.28515625" style="26" customWidth="1"/>
    <col min="22" max="22" width="45.7109375" style="26" customWidth="1"/>
    <col min="23" max="23" width="11.85546875" style="26" bestFit="1" customWidth="1"/>
    <col min="24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40</v>
      </c>
      <c r="B4" s="91"/>
      <c r="C4" s="25"/>
      <c r="D4" s="2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2.75" customHeight="1">
      <c r="A5" s="90" t="s">
        <v>41</v>
      </c>
      <c r="B5" s="91"/>
      <c r="C5" s="25"/>
      <c r="D5" s="2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27"/>
      <c r="G10" s="27"/>
      <c r="H10" s="150"/>
      <c r="I10" s="46"/>
      <c r="J10" s="27"/>
      <c r="K10" s="27"/>
      <c r="L10" s="27"/>
      <c r="M10" s="46"/>
      <c r="N10" s="27"/>
      <c r="O10" s="27"/>
      <c r="P10" s="27"/>
      <c r="Q10" s="27"/>
      <c r="R10" s="27"/>
      <c r="S10" s="27"/>
      <c r="T10" s="150"/>
      <c r="U10" s="151"/>
      <c r="V10" s="143"/>
    </row>
    <row r="11" spans="1:23" s="4" customFormat="1" ht="14.1" customHeight="1">
      <c r="A11" s="10">
        <v>1</v>
      </c>
      <c r="B11" s="11"/>
      <c r="C11" s="12" t="s">
        <v>14</v>
      </c>
      <c r="D11" s="67">
        <v>359196</v>
      </c>
      <c r="E11" s="67">
        <v>359196</v>
      </c>
      <c r="F11" s="67">
        <v>79244</v>
      </c>
      <c r="G11" s="67">
        <v>79244</v>
      </c>
      <c r="H11" s="32">
        <f>G11/E11</f>
        <v>0.22061492889675832</v>
      </c>
      <c r="I11" s="67">
        <v>355185</v>
      </c>
      <c r="J11" s="67">
        <f>+K11-G11</f>
        <v>78927</v>
      </c>
      <c r="K11" s="67">
        <v>158171</v>
      </c>
      <c r="L11" s="15">
        <f>+K11/I11</f>
        <v>0.44532004448386053</v>
      </c>
      <c r="M11" s="67">
        <v>355185</v>
      </c>
      <c r="N11" s="67">
        <f>+O11-K11</f>
        <v>79390</v>
      </c>
      <c r="O11" s="67">
        <v>237561</v>
      </c>
      <c r="P11" s="15">
        <f>+O11/M11</f>
        <v>0.66883736644283964</v>
      </c>
      <c r="Q11" s="67"/>
      <c r="R11" s="67">
        <f>+S11-O11</f>
        <v>-237561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7">
        <v>10</v>
      </c>
      <c r="E12" s="67">
        <v>10</v>
      </c>
      <c r="F12" s="67"/>
      <c r="G12" s="67"/>
      <c r="H12" s="6"/>
      <c r="I12" s="67">
        <v>10</v>
      </c>
      <c r="J12" s="67"/>
      <c r="K12" s="67"/>
      <c r="L12" s="67"/>
      <c r="M12" s="67">
        <v>10</v>
      </c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10</v>
      </c>
      <c r="D13" s="67">
        <v>1657</v>
      </c>
      <c r="E13" s="67">
        <v>1657</v>
      </c>
      <c r="F13" s="67">
        <v>0</v>
      </c>
      <c r="G13" s="67">
        <v>0</v>
      </c>
      <c r="H13" s="32">
        <f>G13/E13</f>
        <v>0</v>
      </c>
      <c r="I13" s="67">
        <v>1657</v>
      </c>
      <c r="J13" s="67">
        <f>+K13-G13</f>
        <v>0</v>
      </c>
      <c r="K13" s="67">
        <v>0</v>
      </c>
      <c r="L13" s="15">
        <f>+K13/I13</f>
        <v>0</v>
      </c>
      <c r="M13" s="67">
        <v>1657</v>
      </c>
      <c r="N13" s="67">
        <f>+O13-K13</f>
        <v>0</v>
      </c>
      <c r="O13" s="67">
        <v>0</v>
      </c>
      <c r="P13" s="15">
        <f>+O13/M13</f>
        <v>0</v>
      </c>
      <c r="Q13" s="67"/>
      <c r="R13" s="67">
        <f>+S13-O13</f>
        <v>0</v>
      </c>
      <c r="S13" s="67"/>
      <c r="T13" s="32" t="e">
        <f>+S13/Q13</f>
        <v>#DIV/0!</v>
      </c>
      <c r="U13" s="1"/>
      <c r="V13" s="3"/>
      <c r="W13" s="152"/>
    </row>
    <row r="14" spans="1:23" s="4" customFormat="1" ht="14.1" customHeight="1">
      <c r="A14" s="10">
        <v>1</v>
      </c>
      <c r="B14" s="11" t="s">
        <v>1</v>
      </c>
      <c r="C14" s="12" t="s">
        <v>51</v>
      </c>
      <c r="D14" s="67">
        <v>3068</v>
      </c>
      <c r="E14" s="67">
        <v>3068</v>
      </c>
      <c r="F14" s="67">
        <v>0</v>
      </c>
      <c r="G14" s="67">
        <v>0</v>
      </c>
      <c r="H14" s="32">
        <f>G14/E14</f>
        <v>0</v>
      </c>
      <c r="I14" s="67">
        <v>3068</v>
      </c>
      <c r="J14" s="67">
        <f>+K14-G14</f>
        <v>0</v>
      </c>
      <c r="K14" s="67">
        <v>0</v>
      </c>
      <c r="L14" s="15">
        <f>+K14/I14</f>
        <v>0</v>
      </c>
      <c r="M14" s="67">
        <v>3068</v>
      </c>
      <c r="N14" s="67">
        <f>+O14-K14</f>
        <v>0</v>
      </c>
      <c r="O14" s="67">
        <v>0</v>
      </c>
      <c r="P14" s="15">
        <f>+O14/M14</f>
        <v>0</v>
      </c>
      <c r="Q14" s="67"/>
      <c r="R14" s="67">
        <f>+S14-O14</f>
        <v>0</v>
      </c>
      <c r="S14" s="67"/>
      <c r="T14" s="32" t="e">
        <f>+S14/Q14</f>
        <v>#DIV/0!</v>
      </c>
      <c r="U14" s="1"/>
      <c r="V14" s="3"/>
      <c r="W14" s="152"/>
    </row>
    <row r="15" spans="1:23" s="4" customFormat="1" ht="14.1" customHeight="1">
      <c r="A15" s="10">
        <v>1</v>
      </c>
      <c r="B15" s="11" t="s">
        <v>2</v>
      </c>
      <c r="C15" s="82" t="s">
        <v>79</v>
      </c>
      <c r="D15" s="67">
        <v>5</v>
      </c>
      <c r="E15" s="67">
        <v>5</v>
      </c>
      <c r="F15" s="67"/>
      <c r="G15" s="67"/>
      <c r="H15" s="32"/>
      <c r="I15" s="67">
        <v>5</v>
      </c>
      <c r="J15" s="67"/>
      <c r="K15" s="67"/>
      <c r="L15" s="15"/>
      <c r="M15" s="67">
        <v>5</v>
      </c>
      <c r="N15" s="67"/>
      <c r="O15" s="67"/>
      <c r="P15" s="15"/>
      <c r="Q15" s="67"/>
      <c r="R15" s="67"/>
      <c r="S15" s="67"/>
      <c r="T15" s="32"/>
      <c r="U15" s="83"/>
      <c r="V15" s="3"/>
    </row>
    <row r="16" spans="1:23" s="4" customFormat="1" ht="14.1" customHeight="1">
      <c r="A16" s="10">
        <v>1</v>
      </c>
      <c r="B16" s="11" t="s">
        <v>2</v>
      </c>
      <c r="C16" s="82" t="s">
        <v>80</v>
      </c>
      <c r="D16" s="67">
        <v>17579</v>
      </c>
      <c r="E16" s="67">
        <v>17579</v>
      </c>
      <c r="F16" s="67">
        <v>0</v>
      </c>
      <c r="G16" s="67">
        <v>0</v>
      </c>
      <c r="H16" s="32">
        <f>G16/E16</f>
        <v>0</v>
      </c>
      <c r="I16" s="67">
        <v>17579</v>
      </c>
      <c r="J16" s="67">
        <f>+K16-G16</f>
        <v>0</v>
      </c>
      <c r="K16" s="67">
        <v>0</v>
      </c>
      <c r="L16" s="15">
        <f>+K16/I16</f>
        <v>0</v>
      </c>
      <c r="M16" s="67">
        <v>17579</v>
      </c>
      <c r="N16" s="67">
        <f>+O16-K16</f>
        <v>0</v>
      </c>
      <c r="O16" s="67">
        <v>0</v>
      </c>
      <c r="P16" s="15">
        <f>+O16/M16</f>
        <v>0</v>
      </c>
      <c r="Q16" s="67"/>
      <c r="R16" s="67">
        <f>+S16-O16</f>
        <v>0</v>
      </c>
      <c r="S16" s="67"/>
      <c r="T16" s="32" t="e">
        <f>+S16/Q16</f>
        <v>#DIV/0!</v>
      </c>
      <c r="U16" s="83"/>
      <c r="V16" s="3"/>
    </row>
    <row r="17" spans="1:23" s="4" customFormat="1" ht="14.1" customHeight="1">
      <c r="A17" s="10">
        <v>1</v>
      </c>
      <c r="B17" s="11" t="s">
        <v>3</v>
      </c>
      <c r="C17" s="12" t="s">
        <v>12</v>
      </c>
      <c r="D17" s="67">
        <v>3</v>
      </c>
      <c r="E17" s="67">
        <v>3</v>
      </c>
      <c r="F17" s="67"/>
      <c r="G17" s="67"/>
      <c r="H17" s="6"/>
      <c r="I17" s="67">
        <v>3</v>
      </c>
      <c r="J17" s="67"/>
      <c r="K17" s="67"/>
      <c r="L17" s="67"/>
      <c r="M17" s="67">
        <v>3</v>
      </c>
      <c r="N17" s="67"/>
      <c r="O17" s="67"/>
      <c r="P17" s="67"/>
      <c r="Q17" s="67"/>
      <c r="R17" s="67"/>
      <c r="S17" s="67"/>
      <c r="T17" s="6"/>
      <c r="U17" s="1"/>
      <c r="V17" s="3"/>
      <c r="W17" s="152"/>
    </row>
    <row r="18" spans="1:23" s="4" customFormat="1" ht="14.1" customHeight="1">
      <c r="A18" s="10">
        <v>1</v>
      </c>
      <c r="B18" s="11" t="s">
        <v>3</v>
      </c>
      <c r="C18" s="12" t="s">
        <v>11</v>
      </c>
      <c r="D18" s="67">
        <v>16421</v>
      </c>
      <c r="E18" s="67">
        <v>16421</v>
      </c>
      <c r="F18" s="67">
        <v>3834</v>
      </c>
      <c r="G18" s="67">
        <v>3834</v>
      </c>
      <c r="H18" s="32">
        <f>G18/E18</f>
        <v>0.23348151756896657</v>
      </c>
      <c r="I18" s="67">
        <v>16421</v>
      </c>
      <c r="J18" s="67">
        <f>+K18-G18</f>
        <v>4141</v>
      </c>
      <c r="K18" s="67">
        <v>7975</v>
      </c>
      <c r="L18" s="15">
        <f>+K18/I18</f>
        <v>0.48565860788015347</v>
      </c>
      <c r="M18" s="67">
        <v>16421</v>
      </c>
      <c r="N18" s="67">
        <f>+O18-K18</f>
        <v>4141</v>
      </c>
      <c r="O18" s="67">
        <v>12116</v>
      </c>
      <c r="P18" s="15">
        <f>+O18/M18</f>
        <v>0.73783569819134032</v>
      </c>
      <c r="Q18" s="67"/>
      <c r="R18" s="67">
        <f>+S18-O18</f>
        <v>-12116</v>
      </c>
      <c r="S18" s="67"/>
      <c r="T18" s="32" t="e">
        <f>+S18/Q18</f>
        <v>#DIV/0!</v>
      </c>
      <c r="U18" s="1"/>
      <c r="V18" s="3"/>
      <c r="W18" s="152"/>
    </row>
    <row r="19" spans="1:23" s="4" customFormat="1" ht="14.1" customHeight="1">
      <c r="A19" s="10"/>
      <c r="B19" s="11"/>
      <c r="C19" s="12"/>
      <c r="D19" s="67"/>
      <c r="E19" s="67"/>
      <c r="F19" s="67"/>
      <c r="G19" s="67"/>
      <c r="H19" s="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"/>
      <c r="U19" s="1"/>
      <c r="V19" s="3"/>
      <c r="W19" s="152"/>
    </row>
    <row r="20" spans="1:23" s="4" customFormat="1" ht="14.1" customHeight="1">
      <c r="A20" s="10">
        <v>2</v>
      </c>
      <c r="B20" s="11"/>
      <c r="C20" s="12" t="s">
        <v>15</v>
      </c>
      <c r="D20" s="67">
        <v>104489</v>
      </c>
      <c r="E20" s="67">
        <v>104489</v>
      </c>
      <c r="F20" s="67">
        <v>5642</v>
      </c>
      <c r="G20" s="67">
        <v>5642</v>
      </c>
      <c r="H20" s="32">
        <f>G20/E20</f>
        <v>5.3996114423527836E-2</v>
      </c>
      <c r="I20" s="67">
        <v>104489</v>
      </c>
      <c r="J20" s="67">
        <f>+K20-G20</f>
        <v>8569</v>
      </c>
      <c r="K20" s="67">
        <v>14211</v>
      </c>
      <c r="L20" s="15">
        <f>+K20/I20</f>
        <v>0.1360047469111581</v>
      </c>
      <c r="M20" s="67">
        <v>104489</v>
      </c>
      <c r="N20" s="67">
        <f>+O20-K20</f>
        <v>11504</v>
      </c>
      <c r="O20" s="67">
        <v>25715</v>
      </c>
      <c r="P20" s="15">
        <f>+O20/M20</f>
        <v>0.2461024605460862</v>
      </c>
      <c r="Q20" s="67"/>
      <c r="R20" s="67">
        <f>+S20-O20</f>
        <v>-25715</v>
      </c>
      <c r="S20" s="67"/>
      <c r="T20" s="32" t="e">
        <f>+S20/Q20</f>
        <v>#DIV/0!</v>
      </c>
      <c r="U20" s="1"/>
      <c r="V20" s="3"/>
    </row>
    <row r="21" spans="1:23" s="4" customFormat="1">
      <c r="A21" s="10">
        <v>2</v>
      </c>
      <c r="B21" s="11"/>
      <c r="C21" s="12" t="s">
        <v>13</v>
      </c>
      <c r="D21" s="67">
        <v>839</v>
      </c>
      <c r="E21" s="67">
        <v>839</v>
      </c>
      <c r="F21" s="67">
        <v>0</v>
      </c>
      <c r="G21" s="67">
        <v>0</v>
      </c>
      <c r="H21" s="32">
        <f>G21/E21</f>
        <v>0</v>
      </c>
      <c r="I21" s="67">
        <v>839</v>
      </c>
      <c r="J21" s="67">
        <f>+K21-G21</f>
        <v>0</v>
      </c>
      <c r="K21" s="67">
        <v>0</v>
      </c>
      <c r="L21" s="15">
        <f>+K21/I21</f>
        <v>0</v>
      </c>
      <c r="M21" s="67">
        <v>839</v>
      </c>
      <c r="N21" s="67">
        <f>+O21-K21</f>
        <v>0</v>
      </c>
      <c r="O21" s="67">
        <v>0</v>
      </c>
      <c r="P21" s="15">
        <f>+O21/M21</f>
        <v>0</v>
      </c>
      <c r="Q21" s="67"/>
      <c r="R21" s="67">
        <f>+S21-O21</f>
        <v>0</v>
      </c>
      <c r="S21" s="67"/>
      <c r="T21" s="32" t="e">
        <f>+S21/Q21</f>
        <v>#DIV/0!</v>
      </c>
      <c r="U21" s="1"/>
      <c r="V21" s="70"/>
    </row>
    <row r="22" spans="1:23" s="4" customFormat="1" ht="14.1" customHeight="1" thickBot="1">
      <c r="A22" s="147"/>
      <c r="B22" s="85"/>
      <c r="C22" s="8"/>
      <c r="D22" s="54"/>
      <c r="E22" s="54"/>
      <c r="F22" s="54"/>
      <c r="G22" s="54"/>
      <c r="H22" s="87"/>
      <c r="I22" s="54"/>
      <c r="J22" s="54"/>
      <c r="K22" s="54"/>
      <c r="L22" s="54"/>
      <c r="M22" s="153"/>
      <c r="N22" s="54"/>
      <c r="O22" s="54"/>
      <c r="P22" s="54"/>
      <c r="Q22" s="153"/>
      <c r="R22" s="54"/>
      <c r="S22" s="54"/>
      <c r="T22" s="87"/>
      <c r="U22" s="148"/>
      <c r="V22" s="149"/>
    </row>
    <row r="23" spans="1:23" ht="12.75" customHeight="1">
      <c r="A23" s="75"/>
    </row>
    <row r="24" spans="1:23" ht="12.75" customHeight="1"/>
    <row r="25" spans="1:23" ht="12.75" customHeight="1"/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4"/>
  <sheetViews>
    <sheetView topLeftCell="A7" zoomScaleNormal="100"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55.2851562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.2851562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58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57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142"/>
      <c r="V10" s="143"/>
    </row>
    <row r="11" spans="1:23" s="4" customFormat="1" ht="14.1" customHeight="1">
      <c r="A11" s="10">
        <v>2</v>
      </c>
      <c r="B11" s="11"/>
      <c r="C11" s="12" t="s">
        <v>14</v>
      </c>
      <c r="D11" s="67">
        <v>1705385</v>
      </c>
      <c r="E11" s="67">
        <v>1705385</v>
      </c>
      <c r="F11" s="67">
        <v>392249</v>
      </c>
      <c r="G11" s="67">
        <v>392249</v>
      </c>
      <c r="H11" s="32">
        <f>G11/E11</f>
        <v>0.23000612764859549</v>
      </c>
      <c r="I11" s="67">
        <v>1697513</v>
      </c>
      <c r="J11" s="67">
        <f>+K11-G11</f>
        <v>386383</v>
      </c>
      <c r="K11" s="67">
        <v>778632</v>
      </c>
      <c r="L11" s="15">
        <f>+K11/I11</f>
        <v>0.45868985981256111</v>
      </c>
      <c r="M11" s="67">
        <v>1697513</v>
      </c>
      <c r="N11" s="67">
        <f>+O11-K11</f>
        <v>384344</v>
      </c>
      <c r="O11" s="67">
        <v>1162976</v>
      </c>
      <c r="P11" s="15">
        <f>+O11/M11</f>
        <v>0.68510579889520729</v>
      </c>
      <c r="Q11" s="67"/>
      <c r="R11" s="67">
        <f>+S11-O11</f>
        <v>-1162976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2</v>
      </c>
      <c r="B12" s="11" t="s">
        <v>0</v>
      </c>
      <c r="C12" s="12" t="s">
        <v>8</v>
      </c>
      <c r="D12" s="67">
        <v>34</v>
      </c>
      <c r="E12" s="67">
        <v>34</v>
      </c>
      <c r="F12" s="67"/>
      <c r="G12" s="67"/>
      <c r="H12" s="6"/>
      <c r="I12" s="67">
        <v>34</v>
      </c>
      <c r="J12" s="67"/>
      <c r="K12" s="67"/>
      <c r="L12" s="67"/>
      <c r="M12" s="67">
        <v>34</v>
      </c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2</v>
      </c>
      <c r="B13" s="11" t="s">
        <v>1</v>
      </c>
      <c r="C13" s="12" t="s">
        <v>9</v>
      </c>
      <c r="D13" s="67">
        <v>2332</v>
      </c>
      <c r="E13" s="67">
        <v>2332</v>
      </c>
      <c r="F13" s="67">
        <v>0</v>
      </c>
      <c r="G13" s="67">
        <v>0</v>
      </c>
      <c r="H13" s="32">
        <f>G13/E13</f>
        <v>0</v>
      </c>
      <c r="I13" s="67">
        <v>2332</v>
      </c>
      <c r="J13" s="67">
        <f>+K13-G13</f>
        <v>0</v>
      </c>
      <c r="K13" s="67">
        <v>0</v>
      </c>
      <c r="L13" s="15">
        <f>+K13/I13</f>
        <v>0</v>
      </c>
      <c r="M13" s="67">
        <v>2332</v>
      </c>
      <c r="N13" s="67">
        <f>+O13-K13</f>
        <v>0</v>
      </c>
      <c r="O13" s="67">
        <v>0</v>
      </c>
      <c r="P13" s="15">
        <f>+O13/M13</f>
        <v>0</v>
      </c>
      <c r="Q13" s="67"/>
      <c r="R13" s="67">
        <f>+S13-O13</f>
        <v>0</v>
      </c>
      <c r="S13" s="67"/>
      <c r="T13" s="32" t="e">
        <f>+S13/Q13</f>
        <v>#DIV/0!</v>
      </c>
      <c r="U13" s="1"/>
      <c r="V13" s="3"/>
      <c r="W13" s="2"/>
    </row>
    <row r="14" spans="1:23" s="4" customFormat="1" ht="14.1" customHeight="1">
      <c r="A14" s="10">
        <v>2</v>
      </c>
      <c r="B14" s="11" t="s">
        <v>2</v>
      </c>
      <c r="C14" s="12" t="s">
        <v>10</v>
      </c>
      <c r="D14" s="67">
        <v>2612</v>
      </c>
      <c r="E14" s="67">
        <v>2612</v>
      </c>
      <c r="F14" s="67">
        <v>0</v>
      </c>
      <c r="G14" s="67">
        <v>0</v>
      </c>
      <c r="H14" s="32">
        <f>G14/E14</f>
        <v>0</v>
      </c>
      <c r="I14" s="67">
        <v>2612</v>
      </c>
      <c r="J14" s="67">
        <f>+K14-G14</f>
        <v>0</v>
      </c>
      <c r="K14" s="67">
        <v>0</v>
      </c>
      <c r="L14" s="15">
        <f>+K14/I14</f>
        <v>0</v>
      </c>
      <c r="M14" s="67">
        <v>2612</v>
      </c>
      <c r="N14" s="67">
        <f>+O14-K14</f>
        <v>0</v>
      </c>
      <c r="O14" s="67">
        <v>0</v>
      </c>
      <c r="P14" s="15">
        <f>+O14/M14</f>
        <v>0</v>
      </c>
      <c r="Q14" s="67"/>
      <c r="R14" s="67">
        <f>+S14-O14</f>
        <v>0</v>
      </c>
      <c r="S14" s="67"/>
      <c r="T14" s="32" t="e">
        <f>+S14/Q14</f>
        <v>#DIV/0!</v>
      </c>
      <c r="U14" s="1"/>
      <c r="V14" s="3"/>
      <c r="W14" s="2"/>
    </row>
    <row r="15" spans="1:23" s="4" customFormat="1" ht="14.1" customHeight="1">
      <c r="A15" s="10">
        <v>2</v>
      </c>
      <c r="B15" s="11" t="s">
        <v>2</v>
      </c>
      <c r="C15" s="12" t="s">
        <v>51</v>
      </c>
      <c r="D15" s="67">
        <v>1810</v>
      </c>
      <c r="E15" s="67">
        <v>1810</v>
      </c>
      <c r="F15" s="67">
        <v>0</v>
      </c>
      <c r="G15" s="67">
        <v>0</v>
      </c>
      <c r="H15" s="32">
        <f>G15/E15</f>
        <v>0</v>
      </c>
      <c r="I15" s="67">
        <v>1810</v>
      </c>
      <c r="J15" s="67">
        <f>+K15-G15</f>
        <v>0</v>
      </c>
      <c r="K15" s="67">
        <v>0</v>
      </c>
      <c r="L15" s="15">
        <f>+K15/I15</f>
        <v>0</v>
      </c>
      <c r="M15" s="67">
        <v>1810</v>
      </c>
      <c r="N15" s="67">
        <f>+O15-K15</f>
        <v>0</v>
      </c>
      <c r="O15" s="67">
        <v>0</v>
      </c>
      <c r="P15" s="15">
        <f>+O15/M15</f>
        <v>0</v>
      </c>
      <c r="Q15" s="67"/>
      <c r="R15" s="67">
        <f>+S15-O15</f>
        <v>0</v>
      </c>
      <c r="S15" s="67"/>
      <c r="T15" s="32"/>
      <c r="U15" s="1"/>
      <c r="V15" s="3"/>
      <c r="W15" s="2"/>
    </row>
    <row r="16" spans="1:23" s="4" customFormat="1" ht="14.1" customHeight="1">
      <c r="A16" s="10">
        <v>2</v>
      </c>
      <c r="B16" s="11" t="s">
        <v>3</v>
      </c>
      <c r="C16" s="82" t="s">
        <v>79</v>
      </c>
      <c r="D16" s="67">
        <v>5</v>
      </c>
      <c r="E16" s="67">
        <v>5</v>
      </c>
      <c r="F16" s="67"/>
      <c r="G16" s="67"/>
      <c r="H16" s="32"/>
      <c r="I16" s="67">
        <v>5</v>
      </c>
      <c r="J16" s="67"/>
      <c r="K16" s="67"/>
      <c r="L16" s="15"/>
      <c r="M16" s="67">
        <v>5</v>
      </c>
      <c r="N16" s="67"/>
      <c r="O16" s="67"/>
      <c r="P16" s="15"/>
      <c r="Q16" s="67"/>
      <c r="R16" s="67"/>
      <c r="S16" s="67"/>
      <c r="T16" s="32"/>
      <c r="U16" s="83"/>
      <c r="V16" s="3"/>
    </row>
    <row r="17" spans="1:23" s="4" customFormat="1" ht="24">
      <c r="A17" s="10">
        <v>2</v>
      </c>
      <c r="B17" s="11" t="s">
        <v>3</v>
      </c>
      <c r="C17" s="69" t="s">
        <v>106</v>
      </c>
      <c r="D17" s="67">
        <f>116233+185692</f>
        <v>301925</v>
      </c>
      <c r="E17" s="67">
        <f>116233+185692</f>
        <v>301925</v>
      </c>
      <c r="F17" s="67">
        <v>48863</v>
      </c>
      <c r="G17" s="67">
        <v>48863</v>
      </c>
      <c r="H17" s="32">
        <f>G17/E17</f>
        <v>0.16183820485219838</v>
      </c>
      <c r="I17" s="67">
        <f>116233+185692</f>
        <v>301925</v>
      </c>
      <c r="J17" s="67">
        <f>+K17-G17</f>
        <v>64176</v>
      </c>
      <c r="K17" s="67">
        <v>113039</v>
      </c>
      <c r="L17" s="15">
        <f>+K17/I17</f>
        <v>0.37439430322099859</v>
      </c>
      <c r="M17" s="67">
        <f>116233+185692</f>
        <v>301925</v>
      </c>
      <c r="N17" s="67">
        <f>+O17-K17</f>
        <v>66653</v>
      </c>
      <c r="O17" s="67">
        <v>179692</v>
      </c>
      <c r="P17" s="15">
        <f>+O17/M17</f>
        <v>0.59515442576798872</v>
      </c>
      <c r="Q17" s="67"/>
      <c r="R17" s="67">
        <f>+S17-O17</f>
        <v>-179692</v>
      </c>
      <c r="S17" s="67"/>
      <c r="T17" s="32" t="e">
        <f>+S17/Q17</f>
        <v>#DIV/0!</v>
      </c>
      <c r="U17" s="83"/>
      <c r="V17" s="70"/>
    </row>
    <row r="18" spans="1:23" s="4" customFormat="1" ht="14.1" customHeight="1">
      <c r="A18" s="10"/>
      <c r="B18" s="11"/>
      <c r="C18" s="12"/>
      <c r="D18" s="67"/>
      <c r="E18" s="67"/>
      <c r="F18" s="67"/>
      <c r="G18" s="67"/>
      <c r="H18" s="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"/>
      <c r="U18" s="1"/>
      <c r="V18" s="3"/>
      <c r="W18" s="2"/>
    </row>
    <row r="19" spans="1:23" s="4" customFormat="1" ht="14.1" customHeight="1">
      <c r="A19" s="10">
        <v>3</v>
      </c>
      <c r="B19" s="11"/>
      <c r="C19" s="12" t="s">
        <v>15</v>
      </c>
      <c r="D19" s="67">
        <v>230446</v>
      </c>
      <c r="E19" s="67">
        <v>230446</v>
      </c>
      <c r="F19" s="67">
        <v>36454</v>
      </c>
      <c r="G19" s="67">
        <v>36454</v>
      </c>
      <c r="H19" s="32">
        <f>G19/E19</f>
        <v>0.1581889032571622</v>
      </c>
      <c r="I19" s="67">
        <v>230446</v>
      </c>
      <c r="J19" s="67">
        <f>+K19-G19</f>
        <v>58627</v>
      </c>
      <c r="K19" s="67">
        <v>95081</v>
      </c>
      <c r="L19" s="15">
        <f>+K19/I19</f>
        <v>0.4125955755361343</v>
      </c>
      <c r="M19" s="67">
        <v>230446</v>
      </c>
      <c r="N19" s="67">
        <f>+O19-K19</f>
        <v>45848</v>
      </c>
      <c r="O19" s="67">
        <v>140929</v>
      </c>
      <c r="P19" s="15">
        <f>+O19/M19</f>
        <v>0.61154890950591467</v>
      </c>
      <c r="Q19" s="67"/>
      <c r="R19" s="67">
        <f>+S19-O19</f>
        <v>-140929</v>
      </c>
      <c r="S19" s="67"/>
      <c r="T19" s="32" t="e">
        <f>+S19/Q19</f>
        <v>#DIV/0!</v>
      </c>
      <c r="U19" s="1"/>
      <c r="V19" s="3"/>
      <c r="W19" s="2"/>
    </row>
    <row r="20" spans="1:23" s="4" customFormat="1" ht="14.1" customHeight="1">
      <c r="A20" s="10">
        <v>3</v>
      </c>
      <c r="B20" s="11"/>
      <c r="C20" s="12" t="s">
        <v>13</v>
      </c>
      <c r="D20" s="67">
        <v>7082</v>
      </c>
      <c r="E20" s="67">
        <v>7082</v>
      </c>
      <c r="F20" s="67">
        <v>0</v>
      </c>
      <c r="G20" s="67">
        <v>0</v>
      </c>
      <c r="H20" s="32">
        <f>G20/E20</f>
        <v>0</v>
      </c>
      <c r="I20" s="67">
        <v>7082</v>
      </c>
      <c r="J20" s="67">
        <f>+K20-G20</f>
        <v>0</v>
      </c>
      <c r="K20" s="67">
        <v>0</v>
      </c>
      <c r="L20" s="15">
        <f>+K20/I20</f>
        <v>0</v>
      </c>
      <c r="M20" s="67">
        <v>7082</v>
      </c>
      <c r="N20" s="67">
        <f>+O20-K20</f>
        <v>0</v>
      </c>
      <c r="O20" s="67">
        <v>0</v>
      </c>
      <c r="P20" s="15">
        <f>+O20/M20</f>
        <v>0</v>
      </c>
      <c r="Q20" s="67"/>
      <c r="R20" s="67">
        <f>+S20-O20</f>
        <v>0</v>
      </c>
      <c r="S20" s="67"/>
      <c r="T20" s="32" t="e">
        <f>+S20/Q20</f>
        <v>#DIV/0!</v>
      </c>
      <c r="U20" s="1"/>
      <c r="V20" s="3"/>
      <c r="W20" s="2"/>
    </row>
    <row r="21" spans="1:23" s="4" customFormat="1" ht="14.1" customHeight="1">
      <c r="A21" s="10"/>
      <c r="B21" s="11"/>
      <c r="C21" s="12"/>
      <c r="D21" s="67"/>
      <c r="E21" s="67"/>
      <c r="F21" s="67"/>
      <c r="G21" s="67"/>
      <c r="H21" s="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1"/>
      <c r="V21" s="3"/>
      <c r="W21" s="2"/>
    </row>
    <row r="22" spans="1:23" s="4" customFormat="1" ht="14.1" customHeight="1">
      <c r="A22" s="10">
        <v>4</v>
      </c>
      <c r="B22" s="11"/>
      <c r="C22" s="12" t="s">
        <v>66</v>
      </c>
      <c r="D22" s="67">
        <v>11658</v>
      </c>
      <c r="E22" s="67">
        <v>11658</v>
      </c>
      <c r="F22" s="67">
        <v>0</v>
      </c>
      <c r="G22" s="67">
        <v>0</v>
      </c>
      <c r="H22" s="32">
        <f>G22/E22</f>
        <v>0</v>
      </c>
      <c r="I22" s="67">
        <v>11658</v>
      </c>
      <c r="J22" s="67">
        <f>+K22-G22</f>
        <v>200</v>
      </c>
      <c r="K22" s="67">
        <v>200</v>
      </c>
      <c r="L22" s="15">
        <f>+K22/I22</f>
        <v>1.71556013038257E-2</v>
      </c>
      <c r="M22" s="67">
        <v>11658</v>
      </c>
      <c r="N22" s="67">
        <f>+O22-K22</f>
        <v>1496</v>
      </c>
      <c r="O22" s="67">
        <v>1696</v>
      </c>
      <c r="P22" s="15">
        <f>+O22/M22</f>
        <v>0.14547949905644192</v>
      </c>
      <c r="Q22" s="67"/>
      <c r="R22" s="67">
        <f>+S22-O22</f>
        <v>-1696</v>
      </c>
      <c r="S22" s="67"/>
      <c r="T22" s="32" t="e">
        <f>+S22/Q22</f>
        <v>#DIV/0!</v>
      </c>
      <c r="U22" s="1"/>
      <c r="V22" s="3"/>
      <c r="W22" s="2"/>
    </row>
    <row r="23" spans="1:23" s="4" customFormat="1" ht="14.1" customHeight="1">
      <c r="A23" s="144"/>
      <c r="B23" s="145"/>
      <c r="C23" s="146" t="s">
        <v>180</v>
      </c>
      <c r="D23" s="19">
        <v>11658</v>
      </c>
      <c r="E23" s="19">
        <v>11658</v>
      </c>
      <c r="F23" s="67">
        <v>0</v>
      </c>
      <c r="G23" s="67">
        <v>0</v>
      </c>
      <c r="H23" s="32">
        <f>G23/E23</f>
        <v>0</v>
      </c>
      <c r="I23" s="19">
        <v>11658</v>
      </c>
      <c r="J23" s="19">
        <v>0</v>
      </c>
      <c r="K23" s="19">
        <v>0</v>
      </c>
      <c r="L23" s="15">
        <f>+K23/I23</f>
        <v>0</v>
      </c>
      <c r="M23" s="19">
        <v>11658</v>
      </c>
      <c r="N23" s="67">
        <f>+O23-K23</f>
        <v>0</v>
      </c>
      <c r="O23" s="19">
        <v>0</v>
      </c>
      <c r="P23" s="15">
        <f>+O23/M23</f>
        <v>0</v>
      </c>
      <c r="Q23" s="19"/>
      <c r="R23" s="67">
        <f>+S23-O23</f>
        <v>0</v>
      </c>
      <c r="S23" s="19"/>
      <c r="T23" s="32" t="e">
        <f>+S23/Q23</f>
        <v>#DIV/0!</v>
      </c>
      <c r="U23" s="1"/>
      <c r="V23" s="3"/>
      <c r="W23" s="2"/>
    </row>
    <row r="24" spans="1:23" s="4" customFormat="1" ht="14.1" customHeight="1" thickBot="1">
      <c r="A24" s="147"/>
      <c r="B24" s="85"/>
      <c r="C24" s="8"/>
      <c r="D24" s="54"/>
      <c r="E24" s="54"/>
      <c r="F24" s="54"/>
      <c r="G24" s="54"/>
      <c r="H24" s="87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7"/>
      <c r="U24" s="148"/>
      <c r="V24" s="149"/>
    </row>
    <row r="25" spans="1:23" ht="12.75" customHeight="1">
      <c r="A25" s="75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175C-35F9-4470-96E1-A364D0901890}">
  <dimension ref="A1:W72"/>
  <sheetViews>
    <sheetView workbookViewId="0">
      <selection activeCell="N36" sqref="N36"/>
    </sheetView>
  </sheetViews>
  <sheetFormatPr baseColWidth="10" defaultRowHeight="12"/>
  <cols>
    <col min="1" max="1" width="6.5703125" style="75" customWidth="1"/>
    <col min="2" max="2" width="6.570312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3.140625" style="2" hidden="1" customWidth="1"/>
    <col min="13" max="16" width="13.140625" style="2" customWidth="1"/>
    <col min="17" max="20" width="13.140625" style="2" hidden="1" customWidth="1"/>
    <col min="21" max="21" width="1" style="2" customWidth="1"/>
    <col min="22" max="22" width="45.7109375" style="4" customWidth="1"/>
    <col min="23" max="256" width="11.42578125" style="4"/>
    <col min="257" max="258" width="6.5703125" style="4" customWidth="1"/>
    <col min="259" max="259" width="60.7109375" style="4" customWidth="1"/>
    <col min="260" max="260" width="13.7109375" style="4" customWidth="1"/>
    <col min="261" max="268" width="0" style="4" hidden="1" customWidth="1"/>
    <col min="269" max="272" width="13.140625" style="4" customWidth="1"/>
    <col min="273" max="276" width="0" style="4" hidden="1" customWidth="1"/>
    <col min="277" max="277" width="1" style="4" customWidth="1"/>
    <col min="278" max="278" width="45.7109375" style="4" customWidth="1"/>
    <col min="279" max="512" width="11.42578125" style="4"/>
    <col min="513" max="514" width="6.5703125" style="4" customWidth="1"/>
    <col min="515" max="515" width="60.7109375" style="4" customWidth="1"/>
    <col min="516" max="516" width="13.7109375" style="4" customWidth="1"/>
    <col min="517" max="524" width="0" style="4" hidden="1" customWidth="1"/>
    <col min="525" max="528" width="13.140625" style="4" customWidth="1"/>
    <col min="529" max="532" width="0" style="4" hidden="1" customWidth="1"/>
    <col min="533" max="533" width="1" style="4" customWidth="1"/>
    <col min="534" max="534" width="45.7109375" style="4" customWidth="1"/>
    <col min="535" max="768" width="11.42578125" style="4"/>
    <col min="769" max="770" width="6.5703125" style="4" customWidth="1"/>
    <col min="771" max="771" width="60.7109375" style="4" customWidth="1"/>
    <col min="772" max="772" width="13.7109375" style="4" customWidth="1"/>
    <col min="773" max="780" width="0" style="4" hidden="1" customWidth="1"/>
    <col min="781" max="784" width="13.140625" style="4" customWidth="1"/>
    <col min="785" max="788" width="0" style="4" hidden="1" customWidth="1"/>
    <col min="789" max="789" width="1" style="4" customWidth="1"/>
    <col min="790" max="790" width="45.7109375" style="4" customWidth="1"/>
    <col min="791" max="1024" width="11.42578125" style="4"/>
    <col min="1025" max="1026" width="6.5703125" style="4" customWidth="1"/>
    <col min="1027" max="1027" width="60.7109375" style="4" customWidth="1"/>
    <col min="1028" max="1028" width="13.7109375" style="4" customWidth="1"/>
    <col min="1029" max="1036" width="0" style="4" hidden="1" customWidth="1"/>
    <col min="1037" max="1040" width="13.140625" style="4" customWidth="1"/>
    <col min="1041" max="1044" width="0" style="4" hidden="1" customWidth="1"/>
    <col min="1045" max="1045" width="1" style="4" customWidth="1"/>
    <col min="1046" max="1046" width="45.7109375" style="4" customWidth="1"/>
    <col min="1047" max="1280" width="11.42578125" style="4"/>
    <col min="1281" max="1282" width="6.5703125" style="4" customWidth="1"/>
    <col min="1283" max="1283" width="60.7109375" style="4" customWidth="1"/>
    <col min="1284" max="1284" width="13.7109375" style="4" customWidth="1"/>
    <col min="1285" max="1292" width="0" style="4" hidden="1" customWidth="1"/>
    <col min="1293" max="1296" width="13.140625" style="4" customWidth="1"/>
    <col min="1297" max="1300" width="0" style="4" hidden="1" customWidth="1"/>
    <col min="1301" max="1301" width="1" style="4" customWidth="1"/>
    <col min="1302" max="1302" width="45.7109375" style="4" customWidth="1"/>
    <col min="1303" max="1536" width="11.42578125" style="4"/>
    <col min="1537" max="1538" width="6.5703125" style="4" customWidth="1"/>
    <col min="1539" max="1539" width="60.7109375" style="4" customWidth="1"/>
    <col min="1540" max="1540" width="13.7109375" style="4" customWidth="1"/>
    <col min="1541" max="1548" width="0" style="4" hidden="1" customWidth="1"/>
    <col min="1549" max="1552" width="13.140625" style="4" customWidth="1"/>
    <col min="1553" max="1556" width="0" style="4" hidden="1" customWidth="1"/>
    <col min="1557" max="1557" width="1" style="4" customWidth="1"/>
    <col min="1558" max="1558" width="45.7109375" style="4" customWidth="1"/>
    <col min="1559" max="1792" width="11.42578125" style="4"/>
    <col min="1793" max="1794" width="6.5703125" style="4" customWidth="1"/>
    <col min="1795" max="1795" width="60.7109375" style="4" customWidth="1"/>
    <col min="1796" max="1796" width="13.7109375" style="4" customWidth="1"/>
    <col min="1797" max="1804" width="0" style="4" hidden="1" customWidth="1"/>
    <col min="1805" max="1808" width="13.140625" style="4" customWidth="1"/>
    <col min="1809" max="1812" width="0" style="4" hidden="1" customWidth="1"/>
    <col min="1813" max="1813" width="1" style="4" customWidth="1"/>
    <col min="1814" max="1814" width="45.7109375" style="4" customWidth="1"/>
    <col min="1815" max="2048" width="11.42578125" style="4"/>
    <col min="2049" max="2050" width="6.5703125" style="4" customWidth="1"/>
    <col min="2051" max="2051" width="60.7109375" style="4" customWidth="1"/>
    <col min="2052" max="2052" width="13.7109375" style="4" customWidth="1"/>
    <col min="2053" max="2060" width="0" style="4" hidden="1" customWidth="1"/>
    <col min="2061" max="2064" width="13.140625" style="4" customWidth="1"/>
    <col min="2065" max="2068" width="0" style="4" hidden="1" customWidth="1"/>
    <col min="2069" max="2069" width="1" style="4" customWidth="1"/>
    <col min="2070" max="2070" width="45.7109375" style="4" customWidth="1"/>
    <col min="2071" max="2304" width="11.42578125" style="4"/>
    <col min="2305" max="2306" width="6.5703125" style="4" customWidth="1"/>
    <col min="2307" max="2307" width="60.7109375" style="4" customWidth="1"/>
    <col min="2308" max="2308" width="13.7109375" style="4" customWidth="1"/>
    <col min="2309" max="2316" width="0" style="4" hidden="1" customWidth="1"/>
    <col min="2317" max="2320" width="13.140625" style="4" customWidth="1"/>
    <col min="2321" max="2324" width="0" style="4" hidden="1" customWidth="1"/>
    <col min="2325" max="2325" width="1" style="4" customWidth="1"/>
    <col min="2326" max="2326" width="45.7109375" style="4" customWidth="1"/>
    <col min="2327" max="2560" width="11.42578125" style="4"/>
    <col min="2561" max="2562" width="6.5703125" style="4" customWidth="1"/>
    <col min="2563" max="2563" width="60.7109375" style="4" customWidth="1"/>
    <col min="2564" max="2564" width="13.7109375" style="4" customWidth="1"/>
    <col min="2565" max="2572" width="0" style="4" hidden="1" customWidth="1"/>
    <col min="2573" max="2576" width="13.140625" style="4" customWidth="1"/>
    <col min="2577" max="2580" width="0" style="4" hidden="1" customWidth="1"/>
    <col min="2581" max="2581" width="1" style="4" customWidth="1"/>
    <col min="2582" max="2582" width="45.7109375" style="4" customWidth="1"/>
    <col min="2583" max="2816" width="11.42578125" style="4"/>
    <col min="2817" max="2818" width="6.5703125" style="4" customWidth="1"/>
    <col min="2819" max="2819" width="60.7109375" style="4" customWidth="1"/>
    <col min="2820" max="2820" width="13.7109375" style="4" customWidth="1"/>
    <col min="2821" max="2828" width="0" style="4" hidden="1" customWidth="1"/>
    <col min="2829" max="2832" width="13.140625" style="4" customWidth="1"/>
    <col min="2833" max="2836" width="0" style="4" hidden="1" customWidth="1"/>
    <col min="2837" max="2837" width="1" style="4" customWidth="1"/>
    <col min="2838" max="2838" width="45.7109375" style="4" customWidth="1"/>
    <col min="2839" max="3072" width="11.42578125" style="4"/>
    <col min="3073" max="3074" width="6.5703125" style="4" customWidth="1"/>
    <col min="3075" max="3075" width="60.7109375" style="4" customWidth="1"/>
    <col min="3076" max="3076" width="13.7109375" style="4" customWidth="1"/>
    <col min="3077" max="3084" width="0" style="4" hidden="1" customWidth="1"/>
    <col min="3085" max="3088" width="13.140625" style="4" customWidth="1"/>
    <col min="3089" max="3092" width="0" style="4" hidden="1" customWidth="1"/>
    <col min="3093" max="3093" width="1" style="4" customWidth="1"/>
    <col min="3094" max="3094" width="45.7109375" style="4" customWidth="1"/>
    <col min="3095" max="3328" width="11.42578125" style="4"/>
    <col min="3329" max="3330" width="6.5703125" style="4" customWidth="1"/>
    <col min="3331" max="3331" width="60.7109375" style="4" customWidth="1"/>
    <col min="3332" max="3332" width="13.7109375" style="4" customWidth="1"/>
    <col min="3333" max="3340" width="0" style="4" hidden="1" customWidth="1"/>
    <col min="3341" max="3344" width="13.140625" style="4" customWidth="1"/>
    <col min="3345" max="3348" width="0" style="4" hidden="1" customWidth="1"/>
    <col min="3349" max="3349" width="1" style="4" customWidth="1"/>
    <col min="3350" max="3350" width="45.7109375" style="4" customWidth="1"/>
    <col min="3351" max="3584" width="11.42578125" style="4"/>
    <col min="3585" max="3586" width="6.5703125" style="4" customWidth="1"/>
    <col min="3587" max="3587" width="60.7109375" style="4" customWidth="1"/>
    <col min="3588" max="3588" width="13.7109375" style="4" customWidth="1"/>
    <col min="3589" max="3596" width="0" style="4" hidden="1" customWidth="1"/>
    <col min="3597" max="3600" width="13.140625" style="4" customWidth="1"/>
    <col min="3601" max="3604" width="0" style="4" hidden="1" customWidth="1"/>
    <col min="3605" max="3605" width="1" style="4" customWidth="1"/>
    <col min="3606" max="3606" width="45.7109375" style="4" customWidth="1"/>
    <col min="3607" max="3840" width="11.42578125" style="4"/>
    <col min="3841" max="3842" width="6.5703125" style="4" customWidth="1"/>
    <col min="3843" max="3843" width="60.7109375" style="4" customWidth="1"/>
    <col min="3844" max="3844" width="13.7109375" style="4" customWidth="1"/>
    <col min="3845" max="3852" width="0" style="4" hidden="1" customWidth="1"/>
    <col min="3853" max="3856" width="13.140625" style="4" customWidth="1"/>
    <col min="3857" max="3860" width="0" style="4" hidden="1" customWidth="1"/>
    <col min="3861" max="3861" width="1" style="4" customWidth="1"/>
    <col min="3862" max="3862" width="45.7109375" style="4" customWidth="1"/>
    <col min="3863" max="4096" width="11.42578125" style="4"/>
    <col min="4097" max="4098" width="6.5703125" style="4" customWidth="1"/>
    <col min="4099" max="4099" width="60.7109375" style="4" customWidth="1"/>
    <col min="4100" max="4100" width="13.7109375" style="4" customWidth="1"/>
    <col min="4101" max="4108" width="0" style="4" hidden="1" customWidth="1"/>
    <col min="4109" max="4112" width="13.140625" style="4" customWidth="1"/>
    <col min="4113" max="4116" width="0" style="4" hidden="1" customWidth="1"/>
    <col min="4117" max="4117" width="1" style="4" customWidth="1"/>
    <col min="4118" max="4118" width="45.7109375" style="4" customWidth="1"/>
    <col min="4119" max="4352" width="11.42578125" style="4"/>
    <col min="4353" max="4354" width="6.5703125" style="4" customWidth="1"/>
    <col min="4355" max="4355" width="60.7109375" style="4" customWidth="1"/>
    <col min="4356" max="4356" width="13.7109375" style="4" customWidth="1"/>
    <col min="4357" max="4364" width="0" style="4" hidden="1" customWidth="1"/>
    <col min="4365" max="4368" width="13.140625" style="4" customWidth="1"/>
    <col min="4369" max="4372" width="0" style="4" hidden="1" customWidth="1"/>
    <col min="4373" max="4373" width="1" style="4" customWidth="1"/>
    <col min="4374" max="4374" width="45.7109375" style="4" customWidth="1"/>
    <col min="4375" max="4608" width="11.42578125" style="4"/>
    <col min="4609" max="4610" width="6.5703125" style="4" customWidth="1"/>
    <col min="4611" max="4611" width="60.7109375" style="4" customWidth="1"/>
    <col min="4612" max="4612" width="13.7109375" style="4" customWidth="1"/>
    <col min="4613" max="4620" width="0" style="4" hidden="1" customWidth="1"/>
    <col min="4621" max="4624" width="13.140625" style="4" customWidth="1"/>
    <col min="4625" max="4628" width="0" style="4" hidden="1" customWidth="1"/>
    <col min="4629" max="4629" width="1" style="4" customWidth="1"/>
    <col min="4630" max="4630" width="45.7109375" style="4" customWidth="1"/>
    <col min="4631" max="4864" width="11.42578125" style="4"/>
    <col min="4865" max="4866" width="6.5703125" style="4" customWidth="1"/>
    <col min="4867" max="4867" width="60.7109375" style="4" customWidth="1"/>
    <col min="4868" max="4868" width="13.7109375" style="4" customWidth="1"/>
    <col min="4869" max="4876" width="0" style="4" hidden="1" customWidth="1"/>
    <col min="4877" max="4880" width="13.140625" style="4" customWidth="1"/>
    <col min="4881" max="4884" width="0" style="4" hidden="1" customWidth="1"/>
    <col min="4885" max="4885" width="1" style="4" customWidth="1"/>
    <col min="4886" max="4886" width="45.7109375" style="4" customWidth="1"/>
    <col min="4887" max="5120" width="11.42578125" style="4"/>
    <col min="5121" max="5122" width="6.5703125" style="4" customWidth="1"/>
    <col min="5123" max="5123" width="60.7109375" style="4" customWidth="1"/>
    <col min="5124" max="5124" width="13.7109375" style="4" customWidth="1"/>
    <col min="5125" max="5132" width="0" style="4" hidden="1" customWidth="1"/>
    <col min="5133" max="5136" width="13.140625" style="4" customWidth="1"/>
    <col min="5137" max="5140" width="0" style="4" hidden="1" customWidth="1"/>
    <col min="5141" max="5141" width="1" style="4" customWidth="1"/>
    <col min="5142" max="5142" width="45.7109375" style="4" customWidth="1"/>
    <col min="5143" max="5376" width="11.42578125" style="4"/>
    <col min="5377" max="5378" width="6.5703125" style="4" customWidth="1"/>
    <col min="5379" max="5379" width="60.7109375" style="4" customWidth="1"/>
    <col min="5380" max="5380" width="13.7109375" style="4" customWidth="1"/>
    <col min="5381" max="5388" width="0" style="4" hidden="1" customWidth="1"/>
    <col min="5389" max="5392" width="13.140625" style="4" customWidth="1"/>
    <col min="5393" max="5396" width="0" style="4" hidden="1" customWidth="1"/>
    <col min="5397" max="5397" width="1" style="4" customWidth="1"/>
    <col min="5398" max="5398" width="45.7109375" style="4" customWidth="1"/>
    <col min="5399" max="5632" width="11.42578125" style="4"/>
    <col min="5633" max="5634" width="6.5703125" style="4" customWidth="1"/>
    <col min="5635" max="5635" width="60.7109375" style="4" customWidth="1"/>
    <col min="5636" max="5636" width="13.7109375" style="4" customWidth="1"/>
    <col min="5637" max="5644" width="0" style="4" hidden="1" customWidth="1"/>
    <col min="5645" max="5648" width="13.140625" style="4" customWidth="1"/>
    <col min="5649" max="5652" width="0" style="4" hidden="1" customWidth="1"/>
    <col min="5653" max="5653" width="1" style="4" customWidth="1"/>
    <col min="5654" max="5654" width="45.7109375" style="4" customWidth="1"/>
    <col min="5655" max="5888" width="11.42578125" style="4"/>
    <col min="5889" max="5890" width="6.5703125" style="4" customWidth="1"/>
    <col min="5891" max="5891" width="60.7109375" style="4" customWidth="1"/>
    <col min="5892" max="5892" width="13.7109375" style="4" customWidth="1"/>
    <col min="5893" max="5900" width="0" style="4" hidden="1" customWidth="1"/>
    <col min="5901" max="5904" width="13.140625" style="4" customWidth="1"/>
    <col min="5905" max="5908" width="0" style="4" hidden="1" customWidth="1"/>
    <col min="5909" max="5909" width="1" style="4" customWidth="1"/>
    <col min="5910" max="5910" width="45.7109375" style="4" customWidth="1"/>
    <col min="5911" max="6144" width="11.42578125" style="4"/>
    <col min="6145" max="6146" width="6.5703125" style="4" customWidth="1"/>
    <col min="6147" max="6147" width="60.7109375" style="4" customWidth="1"/>
    <col min="6148" max="6148" width="13.7109375" style="4" customWidth="1"/>
    <col min="6149" max="6156" width="0" style="4" hidden="1" customWidth="1"/>
    <col min="6157" max="6160" width="13.140625" style="4" customWidth="1"/>
    <col min="6161" max="6164" width="0" style="4" hidden="1" customWidth="1"/>
    <col min="6165" max="6165" width="1" style="4" customWidth="1"/>
    <col min="6166" max="6166" width="45.7109375" style="4" customWidth="1"/>
    <col min="6167" max="6400" width="11.42578125" style="4"/>
    <col min="6401" max="6402" width="6.5703125" style="4" customWidth="1"/>
    <col min="6403" max="6403" width="60.7109375" style="4" customWidth="1"/>
    <col min="6404" max="6404" width="13.7109375" style="4" customWidth="1"/>
    <col min="6405" max="6412" width="0" style="4" hidden="1" customWidth="1"/>
    <col min="6413" max="6416" width="13.140625" style="4" customWidth="1"/>
    <col min="6417" max="6420" width="0" style="4" hidden="1" customWidth="1"/>
    <col min="6421" max="6421" width="1" style="4" customWidth="1"/>
    <col min="6422" max="6422" width="45.7109375" style="4" customWidth="1"/>
    <col min="6423" max="6656" width="11.42578125" style="4"/>
    <col min="6657" max="6658" width="6.5703125" style="4" customWidth="1"/>
    <col min="6659" max="6659" width="60.7109375" style="4" customWidth="1"/>
    <col min="6660" max="6660" width="13.7109375" style="4" customWidth="1"/>
    <col min="6661" max="6668" width="0" style="4" hidden="1" customWidth="1"/>
    <col min="6669" max="6672" width="13.140625" style="4" customWidth="1"/>
    <col min="6673" max="6676" width="0" style="4" hidden="1" customWidth="1"/>
    <col min="6677" max="6677" width="1" style="4" customWidth="1"/>
    <col min="6678" max="6678" width="45.7109375" style="4" customWidth="1"/>
    <col min="6679" max="6912" width="11.42578125" style="4"/>
    <col min="6913" max="6914" width="6.5703125" style="4" customWidth="1"/>
    <col min="6915" max="6915" width="60.7109375" style="4" customWidth="1"/>
    <col min="6916" max="6916" width="13.7109375" style="4" customWidth="1"/>
    <col min="6917" max="6924" width="0" style="4" hidden="1" customWidth="1"/>
    <col min="6925" max="6928" width="13.140625" style="4" customWidth="1"/>
    <col min="6929" max="6932" width="0" style="4" hidden="1" customWidth="1"/>
    <col min="6933" max="6933" width="1" style="4" customWidth="1"/>
    <col min="6934" max="6934" width="45.7109375" style="4" customWidth="1"/>
    <col min="6935" max="7168" width="11.42578125" style="4"/>
    <col min="7169" max="7170" width="6.5703125" style="4" customWidth="1"/>
    <col min="7171" max="7171" width="60.7109375" style="4" customWidth="1"/>
    <col min="7172" max="7172" width="13.7109375" style="4" customWidth="1"/>
    <col min="7173" max="7180" width="0" style="4" hidden="1" customWidth="1"/>
    <col min="7181" max="7184" width="13.140625" style="4" customWidth="1"/>
    <col min="7185" max="7188" width="0" style="4" hidden="1" customWidth="1"/>
    <col min="7189" max="7189" width="1" style="4" customWidth="1"/>
    <col min="7190" max="7190" width="45.7109375" style="4" customWidth="1"/>
    <col min="7191" max="7424" width="11.42578125" style="4"/>
    <col min="7425" max="7426" width="6.5703125" style="4" customWidth="1"/>
    <col min="7427" max="7427" width="60.7109375" style="4" customWidth="1"/>
    <col min="7428" max="7428" width="13.7109375" style="4" customWidth="1"/>
    <col min="7429" max="7436" width="0" style="4" hidden="1" customWidth="1"/>
    <col min="7437" max="7440" width="13.140625" style="4" customWidth="1"/>
    <col min="7441" max="7444" width="0" style="4" hidden="1" customWidth="1"/>
    <col min="7445" max="7445" width="1" style="4" customWidth="1"/>
    <col min="7446" max="7446" width="45.7109375" style="4" customWidth="1"/>
    <col min="7447" max="7680" width="11.42578125" style="4"/>
    <col min="7681" max="7682" width="6.5703125" style="4" customWidth="1"/>
    <col min="7683" max="7683" width="60.7109375" style="4" customWidth="1"/>
    <col min="7684" max="7684" width="13.7109375" style="4" customWidth="1"/>
    <col min="7685" max="7692" width="0" style="4" hidden="1" customWidth="1"/>
    <col min="7693" max="7696" width="13.140625" style="4" customWidth="1"/>
    <col min="7697" max="7700" width="0" style="4" hidden="1" customWidth="1"/>
    <col min="7701" max="7701" width="1" style="4" customWidth="1"/>
    <col min="7702" max="7702" width="45.7109375" style="4" customWidth="1"/>
    <col min="7703" max="7936" width="11.42578125" style="4"/>
    <col min="7937" max="7938" width="6.5703125" style="4" customWidth="1"/>
    <col min="7939" max="7939" width="60.7109375" style="4" customWidth="1"/>
    <col min="7940" max="7940" width="13.7109375" style="4" customWidth="1"/>
    <col min="7941" max="7948" width="0" style="4" hidden="1" customWidth="1"/>
    <col min="7949" max="7952" width="13.140625" style="4" customWidth="1"/>
    <col min="7953" max="7956" width="0" style="4" hidden="1" customWidth="1"/>
    <col min="7957" max="7957" width="1" style="4" customWidth="1"/>
    <col min="7958" max="7958" width="45.7109375" style="4" customWidth="1"/>
    <col min="7959" max="8192" width="11.42578125" style="4"/>
    <col min="8193" max="8194" width="6.5703125" style="4" customWidth="1"/>
    <col min="8195" max="8195" width="60.7109375" style="4" customWidth="1"/>
    <col min="8196" max="8196" width="13.7109375" style="4" customWidth="1"/>
    <col min="8197" max="8204" width="0" style="4" hidden="1" customWidth="1"/>
    <col min="8205" max="8208" width="13.140625" style="4" customWidth="1"/>
    <col min="8209" max="8212" width="0" style="4" hidden="1" customWidth="1"/>
    <col min="8213" max="8213" width="1" style="4" customWidth="1"/>
    <col min="8214" max="8214" width="45.7109375" style="4" customWidth="1"/>
    <col min="8215" max="8448" width="11.42578125" style="4"/>
    <col min="8449" max="8450" width="6.5703125" style="4" customWidth="1"/>
    <col min="8451" max="8451" width="60.7109375" style="4" customWidth="1"/>
    <col min="8452" max="8452" width="13.7109375" style="4" customWidth="1"/>
    <col min="8453" max="8460" width="0" style="4" hidden="1" customWidth="1"/>
    <col min="8461" max="8464" width="13.140625" style="4" customWidth="1"/>
    <col min="8465" max="8468" width="0" style="4" hidden="1" customWidth="1"/>
    <col min="8469" max="8469" width="1" style="4" customWidth="1"/>
    <col min="8470" max="8470" width="45.7109375" style="4" customWidth="1"/>
    <col min="8471" max="8704" width="11.42578125" style="4"/>
    <col min="8705" max="8706" width="6.5703125" style="4" customWidth="1"/>
    <col min="8707" max="8707" width="60.7109375" style="4" customWidth="1"/>
    <col min="8708" max="8708" width="13.7109375" style="4" customWidth="1"/>
    <col min="8709" max="8716" width="0" style="4" hidden="1" customWidth="1"/>
    <col min="8717" max="8720" width="13.140625" style="4" customWidth="1"/>
    <col min="8721" max="8724" width="0" style="4" hidden="1" customWidth="1"/>
    <col min="8725" max="8725" width="1" style="4" customWidth="1"/>
    <col min="8726" max="8726" width="45.7109375" style="4" customWidth="1"/>
    <col min="8727" max="8960" width="11.42578125" style="4"/>
    <col min="8961" max="8962" width="6.5703125" style="4" customWidth="1"/>
    <col min="8963" max="8963" width="60.7109375" style="4" customWidth="1"/>
    <col min="8964" max="8964" width="13.7109375" style="4" customWidth="1"/>
    <col min="8965" max="8972" width="0" style="4" hidden="1" customWidth="1"/>
    <col min="8973" max="8976" width="13.140625" style="4" customWidth="1"/>
    <col min="8977" max="8980" width="0" style="4" hidden="1" customWidth="1"/>
    <col min="8981" max="8981" width="1" style="4" customWidth="1"/>
    <col min="8982" max="8982" width="45.7109375" style="4" customWidth="1"/>
    <col min="8983" max="9216" width="11.42578125" style="4"/>
    <col min="9217" max="9218" width="6.5703125" style="4" customWidth="1"/>
    <col min="9219" max="9219" width="60.7109375" style="4" customWidth="1"/>
    <col min="9220" max="9220" width="13.7109375" style="4" customWidth="1"/>
    <col min="9221" max="9228" width="0" style="4" hidden="1" customWidth="1"/>
    <col min="9229" max="9232" width="13.140625" style="4" customWidth="1"/>
    <col min="9233" max="9236" width="0" style="4" hidden="1" customWidth="1"/>
    <col min="9237" max="9237" width="1" style="4" customWidth="1"/>
    <col min="9238" max="9238" width="45.7109375" style="4" customWidth="1"/>
    <col min="9239" max="9472" width="11.42578125" style="4"/>
    <col min="9473" max="9474" width="6.5703125" style="4" customWidth="1"/>
    <col min="9475" max="9475" width="60.7109375" style="4" customWidth="1"/>
    <col min="9476" max="9476" width="13.7109375" style="4" customWidth="1"/>
    <col min="9477" max="9484" width="0" style="4" hidden="1" customWidth="1"/>
    <col min="9485" max="9488" width="13.140625" style="4" customWidth="1"/>
    <col min="9489" max="9492" width="0" style="4" hidden="1" customWidth="1"/>
    <col min="9493" max="9493" width="1" style="4" customWidth="1"/>
    <col min="9494" max="9494" width="45.7109375" style="4" customWidth="1"/>
    <col min="9495" max="9728" width="11.42578125" style="4"/>
    <col min="9729" max="9730" width="6.5703125" style="4" customWidth="1"/>
    <col min="9731" max="9731" width="60.7109375" style="4" customWidth="1"/>
    <col min="9732" max="9732" width="13.7109375" style="4" customWidth="1"/>
    <col min="9733" max="9740" width="0" style="4" hidden="1" customWidth="1"/>
    <col min="9741" max="9744" width="13.140625" style="4" customWidth="1"/>
    <col min="9745" max="9748" width="0" style="4" hidden="1" customWidth="1"/>
    <col min="9749" max="9749" width="1" style="4" customWidth="1"/>
    <col min="9750" max="9750" width="45.7109375" style="4" customWidth="1"/>
    <col min="9751" max="9984" width="11.42578125" style="4"/>
    <col min="9985" max="9986" width="6.5703125" style="4" customWidth="1"/>
    <col min="9987" max="9987" width="60.7109375" style="4" customWidth="1"/>
    <col min="9988" max="9988" width="13.7109375" style="4" customWidth="1"/>
    <col min="9989" max="9996" width="0" style="4" hidden="1" customWidth="1"/>
    <col min="9997" max="10000" width="13.140625" style="4" customWidth="1"/>
    <col min="10001" max="10004" width="0" style="4" hidden="1" customWidth="1"/>
    <col min="10005" max="10005" width="1" style="4" customWidth="1"/>
    <col min="10006" max="10006" width="45.7109375" style="4" customWidth="1"/>
    <col min="10007" max="10240" width="11.42578125" style="4"/>
    <col min="10241" max="10242" width="6.5703125" style="4" customWidth="1"/>
    <col min="10243" max="10243" width="60.7109375" style="4" customWidth="1"/>
    <col min="10244" max="10244" width="13.7109375" style="4" customWidth="1"/>
    <col min="10245" max="10252" width="0" style="4" hidden="1" customWidth="1"/>
    <col min="10253" max="10256" width="13.140625" style="4" customWidth="1"/>
    <col min="10257" max="10260" width="0" style="4" hidden="1" customWidth="1"/>
    <col min="10261" max="10261" width="1" style="4" customWidth="1"/>
    <col min="10262" max="10262" width="45.7109375" style="4" customWidth="1"/>
    <col min="10263" max="10496" width="11.42578125" style="4"/>
    <col min="10497" max="10498" width="6.5703125" style="4" customWidth="1"/>
    <col min="10499" max="10499" width="60.7109375" style="4" customWidth="1"/>
    <col min="10500" max="10500" width="13.7109375" style="4" customWidth="1"/>
    <col min="10501" max="10508" width="0" style="4" hidden="1" customWidth="1"/>
    <col min="10509" max="10512" width="13.140625" style="4" customWidth="1"/>
    <col min="10513" max="10516" width="0" style="4" hidden="1" customWidth="1"/>
    <col min="10517" max="10517" width="1" style="4" customWidth="1"/>
    <col min="10518" max="10518" width="45.7109375" style="4" customWidth="1"/>
    <col min="10519" max="10752" width="11.42578125" style="4"/>
    <col min="10753" max="10754" width="6.5703125" style="4" customWidth="1"/>
    <col min="10755" max="10755" width="60.7109375" style="4" customWidth="1"/>
    <col min="10756" max="10756" width="13.7109375" style="4" customWidth="1"/>
    <col min="10757" max="10764" width="0" style="4" hidden="1" customWidth="1"/>
    <col min="10765" max="10768" width="13.140625" style="4" customWidth="1"/>
    <col min="10769" max="10772" width="0" style="4" hidden="1" customWidth="1"/>
    <col min="10773" max="10773" width="1" style="4" customWidth="1"/>
    <col min="10774" max="10774" width="45.7109375" style="4" customWidth="1"/>
    <col min="10775" max="11008" width="11.42578125" style="4"/>
    <col min="11009" max="11010" width="6.5703125" style="4" customWidth="1"/>
    <col min="11011" max="11011" width="60.7109375" style="4" customWidth="1"/>
    <col min="11012" max="11012" width="13.7109375" style="4" customWidth="1"/>
    <col min="11013" max="11020" width="0" style="4" hidden="1" customWidth="1"/>
    <col min="11021" max="11024" width="13.140625" style="4" customWidth="1"/>
    <col min="11025" max="11028" width="0" style="4" hidden="1" customWidth="1"/>
    <col min="11029" max="11029" width="1" style="4" customWidth="1"/>
    <col min="11030" max="11030" width="45.7109375" style="4" customWidth="1"/>
    <col min="11031" max="11264" width="11.42578125" style="4"/>
    <col min="11265" max="11266" width="6.5703125" style="4" customWidth="1"/>
    <col min="11267" max="11267" width="60.7109375" style="4" customWidth="1"/>
    <col min="11268" max="11268" width="13.7109375" style="4" customWidth="1"/>
    <col min="11269" max="11276" width="0" style="4" hidden="1" customWidth="1"/>
    <col min="11277" max="11280" width="13.140625" style="4" customWidth="1"/>
    <col min="11281" max="11284" width="0" style="4" hidden="1" customWidth="1"/>
    <col min="11285" max="11285" width="1" style="4" customWidth="1"/>
    <col min="11286" max="11286" width="45.7109375" style="4" customWidth="1"/>
    <col min="11287" max="11520" width="11.42578125" style="4"/>
    <col min="11521" max="11522" width="6.5703125" style="4" customWidth="1"/>
    <col min="11523" max="11523" width="60.7109375" style="4" customWidth="1"/>
    <col min="11524" max="11524" width="13.7109375" style="4" customWidth="1"/>
    <col min="11525" max="11532" width="0" style="4" hidden="1" customWidth="1"/>
    <col min="11533" max="11536" width="13.140625" style="4" customWidth="1"/>
    <col min="11537" max="11540" width="0" style="4" hidden="1" customWidth="1"/>
    <col min="11541" max="11541" width="1" style="4" customWidth="1"/>
    <col min="11542" max="11542" width="45.7109375" style="4" customWidth="1"/>
    <col min="11543" max="11776" width="11.42578125" style="4"/>
    <col min="11777" max="11778" width="6.5703125" style="4" customWidth="1"/>
    <col min="11779" max="11779" width="60.7109375" style="4" customWidth="1"/>
    <col min="11780" max="11780" width="13.7109375" style="4" customWidth="1"/>
    <col min="11781" max="11788" width="0" style="4" hidden="1" customWidth="1"/>
    <col min="11789" max="11792" width="13.140625" style="4" customWidth="1"/>
    <col min="11793" max="11796" width="0" style="4" hidden="1" customWidth="1"/>
    <col min="11797" max="11797" width="1" style="4" customWidth="1"/>
    <col min="11798" max="11798" width="45.7109375" style="4" customWidth="1"/>
    <col min="11799" max="12032" width="11.42578125" style="4"/>
    <col min="12033" max="12034" width="6.5703125" style="4" customWidth="1"/>
    <col min="12035" max="12035" width="60.7109375" style="4" customWidth="1"/>
    <col min="12036" max="12036" width="13.7109375" style="4" customWidth="1"/>
    <col min="12037" max="12044" width="0" style="4" hidden="1" customWidth="1"/>
    <col min="12045" max="12048" width="13.140625" style="4" customWidth="1"/>
    <col min="12049" max="12052" width="0" style="4" hidden="1" customWidth="1"/>
    <col min="12053" max="12053" width="1" style="4" customWidth="1"/>
    <col min="12054" max="12054" width="45.7109375" style="4" customWidth="1"/>
    <col min="12055" max="12288" width="11.42578125" style="4"/>
    <col min="12289" max="12290" width="6.5703125" style="4" customWidth="1"/>
    <col min="12291" max="12291" width="60.7109375" style="4" customWidth="1"/>
    <col min="12292" max="12292" width="13.7109375" style="4" customWidth="1"/>
    <col min="12293" max="12300" width="0" style="4" hidden="1" customWidth="1"/>
    <col min="12301" max="12304" width="13.140625" style="4" customWidth="1"/>
    <col min="12305" max="12308" width="0" style="4" hidden="1" customWidth="1"/>
    <col min="12309" max="12309" width="1" style="4" customWidth="1"/>
    <col min="12310" max="12310" width="45.7109375" style="4" customWidth="1"/>
    <col min="12311" max="12544" width="11.42578125" style="4"/>
    <col min="12545" max="12546" width="6.5703125" style="4" customWidth="1"/>
    <col min="12547" max="12547" width="60.7109375" style="4" customWidth="1"/>
    <col min="12548" max="12548" width="13.7109375" style="4" customWidth="1"/>
    <col min="12549" max="12556" width="0" style="4" hidden="1" customWidth="1"/>
    <col min="12557" max="12560" width="13.140625" style="4" customWidth="1"/>
    <col min="12561" max="12564" width="0" style="4" hidden="1" customWidth="1"/>
    <col min="12565" max="12565" width="1" style="4" customWidth="1"/>
    <col min="12566" max="12566" width="45.7109375" style="4" customWidth="1"/>
    <col min="12567" max="12800" width="11.42578125" style="4"/>
    <col min="12801" max="12802" width="6.5703125" style="4" customWidth="1"/>
    <col min="12803" max="12803" width="60.7109375" style="4" customWidth="1"/>
    <col min="12804" max="12804" width="13.7109375" style="4" customWidth="1"/>
    <col min="12805" max="12812" width="0" style="4" hidden="1" customWidth="1"/>
    <col min="12813" max="12816" width="13.140625" style="4" customWidth="1"/>
    <col min="12817" max="12820" width="0" style="4" hidden="1" customWidth="1"/>
    <col min="12821" max="12821" width="1" style="4" customWidth="1"/>
    <col min="12822" max="12822" width="45.7109375" style="4" customWidth="1"/>
    <col min="12823" max="13056" width="11.42578125" style="4"/>
    <col min="13057" max="13058" width="6.5703125" style="4" customWidth="1"/>
    <col min="13059" max="13059" width="60.7109375" style="4" customWidth="1"/>
    <col min="13060" max="13060" width="13.7109375" style="4" customWidth="1"/>
    <col min="13061" max="13068" width="0" style="4" hidden="1" customWidth="1"/>
    <col min="13069" max="13072" width="13.140625" style="4" customWidth="1"/>
    <col min="13073" max="13076" width="0" style="4" hidden="1" customWidth="1"/>
    <col min="13077" max="13077" width="1" style="4" customWidth="1"/>
    <col min="13078" max="13078" width="45.7109375" style="4" customWidth="1"/>
    <col min="13079" max="13312" width="11.42578125" style="4"/>
    <col min="13313" max="13314" width="6.5703125" style="4" customWidth="1"/>
    <col min="13315" max="13315" width="60.7109375" style="4" customWidth="1"/>
    <col min="13316" max="13316" width="13.7109375" style="4" customWidth="1"/>
    <col min="13317" max="13324" width="0" style="4" hidden="1" customWidth="1"/>
    <col min="13325" max="13328" width="13.140625" style="4" customWidth="1"/>
    <col min="13329" max="13332" width="0" style="4" hidden="1" customWidth="1"/>
    <col min="13333" max="13333" width="1" style="4" customWidth="1"/>
    <col min="13334" max="13334" width="45.7109375" style="4" customWidth="1"/>
    <col min="13335" max="13568" width="11.42578125" style="4"/>
    <col min="13569" max="13570" width="6.5703125" style="4" customWidth="1"/>
    <col min="13571" max="13571" width="60.7109375" style="4" customWidth="1"/>
    <col min="13572" max="13572" width="13.7109375" style="4" customWidth="1"/>
    <col min="13573" max="13580" width="0" style="4" hidden="1" customWidth="1"/>
    <col min="13581" max="13584" width="13.140625" style="4" customWidth="1"/>
    <col min="13585" max="13588" width="0" style="4" hidden="1" customWidth="1"/>
    <col min="13589" max="13589" width="1" style="4" customWidth="1"/>
    <col min="13590" max="13590" width="45.7109375" style="4" customWidth="1"/>
    <col min="13591" max="13824" width="11.42578125" style="4"/>
    <col min="13825" max="13826" width="6.5703125" style="4" customWidth="1"/>
    <col min="13827" max="13827" width="60.7109375" style="4" customWidth="1"/>
    <col min="13828" max="13828" width="13.7109375" style="4" customWidth="1"/>
    <col min="13829" max="13836" width="0" style="4" hidden="1" customWidth="1"/>
    <col min="13837" max="13840" width="13.140625" style="4" customWidth="1"/>
    <col min="13841" max="13844" width="0" style="4" hidden="1" customWidth="1"/>
    <col min="13845" max="13845" width="1" style="4" customWidth="1"/>
    <col min="13846" max="13846" width="45.7109375" style="4" customWidth="1"/>
    <col min="13847" max="14080" width="11.42578125" style="4"/>
    <col min="14081" max="14082" width="6.5703125" style="4" customWidth="1"/>
    <col min="14083" max="14083" width="60.7109375" style="4" customWidth="1"/>
    <col min="14084" max="14084" width="13.7109375" style="4" customWidth="1"/>
    <col min="14085" max="14092" width="0" style="4" hidden="1" customWidth="1"/>
    <col min="14093" max="14096" width="13.140625" style="4" customWidth="1"/>
    <col min="14097" max="14100" width="0" style="4" hidden="1" customWidth="1"/>
    <col min="14101" max="14101" width="1" style="4" customWidth="1"/>
    <col min="14102" max="14102" width="45.7109375" style="4" customWidth="1"/>
    <col min="14103" max="14336" width="11.42578125" style="4"/>
    <col min="14337" max="14338" width="6.5703125" style="4" customWidth="1"/>
    <col min="14339" max="14339" width="60.7109375" style="4" customWidth="1"/>
    <col min="14340" max="14340" width="13.7109375" style="4" customWidth="1"/>
    <col min="14341" max="14348" width="0" style="4" hidden="1" customWidth="1"/>
    <col min="14349" max="14352" width="13.140625" style="4" customWidth="1"/>
    <col min="14353" max="14356" width="0" style="4" hidden="1" customWidth="1"/>
    <col min="14357" max="14357" width="1" style="4" customWidth="1"/>
    <col min="14358" max="14358" width="45.7109375" style="4" customWidth="1"/>
    <col min="14359" max="14592" width="11.42578125" style="4"/>
    <col min="14593" max="14594" width="6.5703125" style="4" customWidth="1"/>
    <col min="14595" max="14595" width="60.7109375" style="4" customWidth="1"/>
    <col min="14596" max="14596" width="13.7109375" style="4" customWidth="1"/>
    <col min="14597" max="14604" width="0" style="4" hidden="1" customWidth="1"/>
    <col min="14605" max="14608" width="13.140625" style="4" customWidth="1"/>
    <col min="14609" max="14612" width="0" style="4" hidden="1" customWidth="1"/>
    <col min="14613" max="14613" width="1" style="4" customWidth="1"/>
    <col min="14614" max="14614" width="45.7109375" style="4" customWidth="1"/>
    <col min="14615" max="14848" width="11.42578125" style="4"/>
    <col min="14849" max="14850" width="6.5703125" style="4" customWidth="1"/>
    <col min="14851" max="14851" width="60.7109375" style="4" customWidth="1"/>
    <col min="14852" max="14852" width="13.7109375" style="4" customWidth="1"/>
    <col min="14853" max="14860" width="0" style="4" hidden="1" customWidth="1"/>
    <col min="14861" max="14864" width="13.140625" style="4" customWidth="1"/>
    <col min="14865" max="14868" width="0" style="4" hidden="1" customWidth="1"/>
    <col min="14869" max="14869" width="1" style="4" customWidth="1"/>
    <col min="14870" max="14870" width="45.7109375" style="4" customWidth="1"/>
    <col min="14871" max="15104" width="11.42578125" style="4"/>
    <col min="15105" max="15106" width="6.5703125" style="4" customWidth="1"/>
    <col min="15107" max="15107" width="60.7109375" style="4" customWidth="1"/>
    <col min="15108" max="15108" width="13.7109375" style="4" customWidth="1"/>
    <col min="15109" max="15116" width="0" style="4" hidden="1" customWidth="1"/>
    <col min="15117" max="15120" width="13.140625" style="4" customWidth="1"/>
    <col min="15121" max="15124" width="0" style="4" hidden="1" customWidth="1"/>
    <col min="15125" max="15125" width="1" style="4" customWidth="1"/>
    <col min="15126" max="15126" width="45.7109375" style="4" customWidth="1"/>
    <col min="15127" max="15360" width="11.42578125" style="4"/>
    <col min="15361" max="15362" width="6.5703125" style="4" customWidth="1"/>
    <col min="15363" max="15363" width="60.7109375" style="4" customWidth="1"/>
    <col min="15364" max="15364" width="13.7109375" style="4" customWidth="1"/>
    <col min="15365" max="15372" width="0" style="4" hidden="1" customWidth="1"/>
    <col min="15373" max="15376" width="13.140625" style="4" customWidth="1"/>
    <col min="15377" max="15380" width="0" style="4" hidden="1" customWidth="1"/>
    <col min="15381" max="15381" width="1" style="4" customWidth="1"/>
    <col min="15382" max="15382" width="45.7109375" style="4" customWidth="1"/>
    <col min="15383" max="15616" width="11.42578125" style="4"/>
    <col min="15617" max="15618" width="6.5703125" style="4" customWidth="1"/>
    <col min="15619" max="15619" width="60.7109375" style="4" customWidth="1"/>
    <col min="15620" max="15620" width="13.7109375" style="4" customWidth="1"/>
    <col min="15621" max="15628" width="0" style="4" hidden="1" customWidth="1"/>
    <col min="15629" max="15632" width="13.140625" style="4" customWidth="1"/>
    <col min="15633" max="15636" width="0" style="4" hidden="1" customWidth="1"/>
    <col min="15637" max="15637" width="1" style="4" customWidth="1"/>
    <col min="15638" max="15638" width="45.7109375" style="4" customWidth="1"/>
    <col min="15639" max="15872" width="11.42578125" style="4"/>
    <col min="15873" max="15874" width="6.5703125" style="4" customWidth="1"/>
    <col min="15875" max="15875" width="60.7109375" style="4" customWidth="1"/>
    <col min="15876" max="15876" width="13.7109375" style="4" customWidth="1"/>
    <col min="15877" max="15884" width="0" style="4" hidden="1" customWidth="1"/>
    <col min="15885" max="15888" width="13.140625" style="4" customWidth="1"/>
    <col min="15889" max="15892" width="0" style="4" hidden="1" customWidth="1"/>
    <col min="15893" max="15893" width="1" style="4" customWidth="1"/>
    <col min="15894" max="15894" width="45.7109375" style="4" customWidth="1"/>
    <col min="15895" max="16128" width="11.42578125" style="4"/>
    <col min="16129" max="16130" width="6.5703125" style="4" customWidth="1"/>
    <col min="16131" max="16131" width="60.7109375" style="4" customWidth="1"/>
    <col min="16132" max="16132" width="13.7109375" style="4" customWidth="1"/>
    <col min="16133" max="16140" width="0" style="4" hidden="1" customWidth="1"/>
    <col min="16141" max="16144" width="13.140625" style="4" customWidth="1"/>
    <col min="16145" max="16148" width="0" style="4" hidden="1" customWidth="1"/>
    <col min="16149" max="16149" width="1" style="4" customWidth="1"/>
    <col min="16150" max="16150" width="45.7109375" style="4" customWidth="1"/>
    <col min="16151" max="16384" width="11.42578125" style="4"/>
  </cols>
  <sheetData>
    <row r="1" spans="1:23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ht="12.75" customHeight="1">
      <c r="A2" s="210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3" ht="12.75" customHeight="1"/>
    <row r="4" spans="1:23" ht="12.75" customHeight="1">
      <c r="A4" s="41" t="s">
        <v>148</v>
      </c>
    </row>
    <row r="5" spans="1:23" ht="12.75" customHeight="1">
      <c r="A5" s="42" t="s">
        <v>149</v>
      </c>
    </row>
    <row r="6" spans="1:23" ht="12.75" customHeight="1">
      <c r="A6" s="42"/>
    </row>
    <row r="7" spans="1:23" ht="12.75" customHeight="1" thickBot="1"/>
    <row r="8" spans="1:23" ht="12.75" customHeight="1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4" t="s">
        <v>72</v>
      </c>
      <c r="Q8" s="51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ht="12.75" customHeight="1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V10" s="81"/>
    </row>
    <row r="11" spans="1:23" ht="14.1" customHeight="1">
      <c r="A11" s="10">
        <v>1</v>
      </c>
      <c r="B11" s="11"/>
      <c r="C11" s="82" t="s">
        <v>17</v>
      </c>
      <c r="D11" s="55">
        <v>1</v>
      </c>
      <c r="E11" s="55">
        <v>1</v>
      </c>
      <c r="F11" s="55"/>
      <c r="G11" s="55"/>
      <c r="H11" s="134"/>
      <c r="I11" s="55">
        <v>1</v>
      </c>
      <c r="J11" s="55"/>
      <c r="K11" s="55"/>
      <c r="L11" s="55"/>
      <c r="M11" s="55">
        <v>1</v>
      </c>
      <c r="N11" s="55"/>
      <c r="O11" s="55"/>
      <c r="P11" s="55"/>
      <c r="Q11" s="55"/>
      <c r="R11" s="55"/>
      <c r="S11" s="55"/>
      <c r="T11" s="134"/>
      <c r="V11" s="96"/>
    </row>
    <row r="12" spans="1:23" ht="14.1" customHeight="1">
      <c r="A12" s="77"/>
      <c r="B12" s="78"/>
      <c r="C12" s="79"/>
      <c r="D12" s="55"/>
      <c r="E12" s="55"/>
      <c r="F12" s="55"/>
      <c r="G12" s="55"/>
      <c r="H12" s="13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34"/>
      <c r="V12" s="96"/>
    </row>
    <row r="13" spans="1:23">
      <c r="A13" s="10">
        <v>3</v>
      </c>
      <c r="B13" s="11"/>
      <c r="C13" s="7" t="s">
        <v>14</v>
      </c>
      <c r="D13" s="67">
        <v>5549485</v>
      </c>
      <c r="E13" s="67">
        <v>5549485</v>
      </c>
      <c r="F13" s="67">
        <v>1257991</v>
      </c>
      <c r="G13" s="67">
        <v>1257991</v>
      </c>
      <c r="H13" s="32">
        <f>G13/E13</f>
        <v>0.2266860798794843</v>
      </c>
      <c r="I13" s="67">
        <v>5552275</v>
      </c>
      <c r="J13" s="67">
        <f>+K13-G13</f>
        <v>1948295</v>
      </c>
      <c r="K13" s="67">
        <v>3206286</v>
      </c>
      <c r="L13" s="15">
        <f>+K13/I13</f>
        <v>0.5774724774979626</v>
      </c>
      <c r="M13" s="67">
        <v>5552275</v>
      </c>
      <c r="N13" s="67">
        <f>+O13-K13</f>
        <v>705569</v>
      </c>
      <c r="O13" s="67">
        <v>3911855</v>
      </c>
      <c r="P13" s="15">
        <f>+O13/M13</f>
        <v>0.70454993673764355</v>
      </c>
      <c r="Q13" s="67"/>
      <c r="R13" s="67">
        <f>+S13-O13</f>
        <v>-3911855</v>
      </c>
      <c r="S13" s="67"/>
      <c r="T13" s="32" t="e">
        <f>+S13/Q13</f>
        <v>#DIV/0!</v>
      </c>
      <c r="V13" s="70"/>
    </row>
    <row r="14" spans="1:23" ht="14.1" customHeight="1">
      <c r="A14" s="10">
        <v>3</v>
      </c>
      <c r="B14" s="11" t="s">
        <v>0</v>
      </c>
      <c r="C14" s="82" t="s">
        <v>144</v>
      </c>
      <c r="D14" s="67">
        <v>169</v>
      </c>
      <c r="E14" s="67">
        <v>169</v>
      </c>
      <c r="F14" s="67"/>
      <c r="G14" s="67"/>
      <c r="H14" s="6"/>
      <c r="I14" s="67">
        <v>169</v>
      </c>
      <c r="J14" s="67"/>
      <c r="K14" s="67"/>
      <c r="L14" s="67"/>
      <c r="M14" s="67">
        <v>169</v>
      </c>
      <c r="N14" s="67"/>
      <c r="O14" s="67"/>
      <c r="P14" s="67"/>
      <c r="Q14" s="67"/>
      <c r="R14" s="67"/>
      <c r="S14" s="67"/>
      <c r="T14" s="6"/>
      <c r="V14" s="70"/>
    </row>
    <row r="15" spans="1:23" ht="14.1" customHeight="1">
      <c r="A15" s="10">
        <v>3</v>
      </c>
      <c r="B15" s="11" t="s">
        <v>1</v>
      </c>
      <c r="C15" s="82" t="s">
        <v>9</v>
      </c>
      <c r="D15" s="67">
        <v>3708</v>
      </c>
      <c r="E15" s="67">
        <v>3708</v>
      </c>
      <c r="F15" s="67">
        <v>0</v>
      </c>
      <c r="G15" s="67">
        <v>0</v>
      </c>
      <c r="H15" s="6"/>
      <c r="I15" s="67">
        <v>3708</v>
      </c>
      <c r="J15" s="67">
        <f>+K15-G15</f>
        <v>0</v>
      </c>
      <c r="K15" s="67">
        <v>0</v>
      </c>
      <c r="L15" s="15">
        <f>+K15/I15</f>
        <v>0</v>
      </c>
      <c r="M15" s="67">
        <v>3708</v>
      </c>
      <c r="N15" s="67">
        <f t="shared" ref="N15:N17" si="0">+O15-K15</f>
        <v>477</v>
      </c>
      <c r="O15" s="67">
        <v>477</v>
      </c>
      <c r="P15" s="15">
        <f>+O15/M15</f>
        <v>0.12864077669902912</v>
      </c>
      <c r="Q15" s="67"/>
      <c r="R15" s="67">
        <f>+S15-O15</f>
        <v>-477</v>
      </c>
      <c r="S15" s="67"/>
      <c r="T15" s="32" t="e">
        <f>+S15/Q15</f>
        <v>#DIV/0!</v>
      </c>
      <c r="V15" s="70"/>
    </row>
    <row r="16" spans="1:23" s="137" customFormat="1" ht="14.1" customHeight="1">
      <c r="A16" s="10">
        <v>3</v>
      </c>
      <c r="B16" s="34" t="s">
        <v>2</v>
      </c>
      <c r="C16" s="38" t="s">
        <v>10</v>
      </c>
      <c r="D16" s="68">
        <v>8076</v>
      </c>
      <c r="E16" s="68">
        <v>8076</v>
      </c>
      <c r="F16" s="67">
        <v>0</v>
      </c>
      <c r="G16" s="67">
        <v>0</v>
      </c>
      <c r="H16" s="32">
        <f>G16/E16</f>
        <v>0</v>
      </c>
      <c r="I16" s="68">
        <v>8076</v>
      </c>
      <c r="J16" s="67">
        <f>+K16-G16</f>
        <v>0</v>
      </c>
      <c r="K16" s="67">
        <v>0</v>
      </c>
      <c r="L16" s="15">
        <f>+K16/I16</f>
        <v>0</v>
      </c>
      <c r="M16" s="68">
        <v>8076</v>
      </c>
      <c r="N16" s="67">
        <f t="shared" si="0"/>
        <v>1057</v>
      </c>
      <c r="O16" s="67">
        <v>1057</v>
      </c>
      <c r="P16" s="15">
        <f>+O16/M16</f>
        <v>0.13088162456661714</v>
      </c>
      <c r="Q16" s="68"/>
      <c r="R16" s="67">
        <f>+S16-O16</f>
        <v>-1057</v>
      </c>
      <c r="S16" s="67"/>
      <c r="T16" s="32" t="e">
        <f>+S16/Q16</f>
        <v>#DIV/0!</v>
      </c>
      <c r="U16" s="135"/>
      <c r="V16" s="136"/>
      <c r="W16" s="135"/>
    </row>
    <row r="17" spans="1:23" s="137" customFormat="1" ht="14.1" customHeight="1">
      <c r="A17" s="10">
        <v>3</v>
      </c>
      <c r="B17" s="34" t="s">
        <v>2</v>
      </c>
      <c r="C17" s="12" t="s">
        <v>51</v>
      </c>
      <c r="D17" s="68">
        <v>3092</v>
      </c>
      <c r="E17" s="68">
        <v>3092</v>
      </c>
      <c r="F17" s="67">
        <v>0</v>
      </c>
      <c r="G17" s="67">
        <v>0</v>
      </c>
      <c r="H17" s="32"/>
      <c r="I17" s="68">
        <v>3092</v>
      </c>
      <c r="J17" s="67">
        <f>+K17-G17</f>
        <v>0</v>
      </c>
      <c r="K17" s="67">
        <v>0</v>
      </c>
      <c r="L17" s="15">
        <f>+K17/I17</f>
        <v>0</v>
      </c>
      <c r="M17" s="68">
        <v>3092</v>
      </c>
      <c r="N17" s="67">
        <f t="shared" si="0"/>
        <v>0</v>
      </c>
      <c r="O17" s="67">
        <v>0</v>
      </c>
      <c r="P17" s="15">
        <f>+O17/M17</f>
        <v>0</v>
      </c>
      <c r="Q17" s="68"/>
      <c r="R17" s="67">
        <f>+S17-O17</f>
        <v>0</v>
      </c>
      <c r="S17" s="67"/>
      <c r="T17" s="32" t="e">
        <f>+S17/Q17</f>
        <v>#DIV/0!</v>
      </c>
      <c r="U17" s="135"/>
      <c r="V17" s="136"/>
      <c r="W17" s="135"/>
    </row>
    <row r="18" spans="1:23" s="137" customFormat="1" ht="14.1" customHeight="1">
      <c r="A18" s="10">
        <v>3</v>
      </c>
      <c r="B18" s="34" t="s">
        <v>3</v>
      </c>
      <c r="C18" s="38" t="s">
        <v>145</v>
      </c>
      <c r="D18" s="68">
        <v>28</v>
      </c>
      <c r="E18" s="68">
        <v>28</v>
      </c>
      <c r="F18" s="67"/>
      <c r="G18" s="67"/>
      <c r="H18" s="32"/>
      <c r="I18" s="68">
        <v>28</v>
      </c>
      <c r="J18" s="68"/>
      <c r="K18" s="67"/>
      <c r="L18" s="15"/>
      <c r="M18" s="68">
        <v>28</v>
      </c>
      <c r="N18" s="67"/>
      <c r="O18" s="67"/>
      <c r="P18" s="15"/>
      <c r="Q18" s="68"/>
      <c r="R18" s="68"/>
      <c r="S18" s="67"/>
      <c r="T18" s="32"/>
      <c r="U18" s="135"/>
      <c r="V18" s="136"/>
      <c r="W18" s="135"/>
    </row>
    <row r="19" spans="1:23" ht="24">
      <c r="A19" s="10">
        <v>3</v>
      </c>
      <c r="B19" s="11" t="s">
        <v>3</v>
      </c>
      <c r="C19" s="69" t="s">
        <v>193</v>
      </c>
      <c r="D19" s="67">
        <f>618824</f>
        <v>618824</v>
      </c>
      <c r="E19" s="67">
        <v>618824</v>
      </c>
      <c r="F19" s="67">
        <v>143855</v>
      </c>
      <c r="G19" s="67">
        <v>143855</v>
      </c>
      <c r="H19" s="32">
        <f>G19/E19</f>
        <v>0.23246512740294495</v>
      </c>
      <c r="I19" s="67">
        <f>618824</f>
        <v>618824</v>
      </c>
      <c r="J19" s="67">
        <f>+K19-G19</f>
        <v>149394</v>
      </c>
      <c r="K19" s="67">
        <f>327099-33850</f>
        <v>293249</v>
      </c>
      <c r="L19" s="15">
        <f>+K19/I19</f>
        <v>0.47388110351246882</v>
      </c>
      <c r="M19" s="67">
        <f>618824</f>
        <v>618824</v>
      </c>
      <c r="N19" s="67">
        <f t="shared" ref="N19:N20" si="1">+O19-K19</f>
        <v>148219</v>
      </c>
      <c r="O19" s="67">
        <f>484098-42630</f>
        <v>441468</v>
      </c>
      <c r="P19" s="15">
        <f>+O19/M19</f>
        <v>0.71339831680736365</v>
      </c>
      <c r="Q19" s="67"/>
      <c r="R19" s="67">
        <f>+S19-O19</f>
        <v>-441468</v>
      </c>
      <c r="S19" s="67"/>
      <c r="T19" s="32" t="e">
        <f>+S19/Q19</f>
        <v>#DIV/0!</v>
      </c>
      <c r="V19" s="70"/>
      <c r="W19" s="2"/>
    </row>
    <row r="20" spans="1:23" ht="36">
      <c r="A20" s="10">
        <v>3</v>
      </c>
      <c r="B20" s="11" t="s">
        <v>3</v>
      </c>
      <c r="C20" s="69" t="s">
        <v>194</v>
      </c>
      <c r="D20" s="67">
        <v>95348</v>
      </c>
      <c r="E20" s="67">
        <v>95348</v>
      </c>
      <c r="F20" s="67">
        <v>0</v>
      </c>
      <c r="G20" s="67">
        <v>0</v>
      </c>
      <c r="H20" s="32">
        <f>G20/E20</f>
        <v>0</v>
      </c>
      <c r="I20" s="67">
        <v>95348</v>
      </c>
      <c r="J20" s="67">
        <f>+K20-G20</f>
        <v>33850</v>
      </c>
      <c r="K20" s="67">
        <v>33850</v>
      </c>
      <c r="L20" s="15">
        <f>+K20/I20</f>
        <v>0.35501531232957168</v>
      </c>
      <c r="M20" s="67">
        <v>95348</v>
      </c>
      <c r="N20" s="67">
        <f t="shared" si="1"/>
        <v>8780</v>
      </c>
      <c r="O20" s="67">
        <v>42630</v>
      </c>
      <c r="P20" s="15">
        <f>+O20/M20</f>
        <v>0.44709904769895542</v>
      </c>
      <c r="Q20" s="67"/>
      <c r="R20" s="67"/>
      <c r="S20" s="67"/>
      <c r="T20" s="32"/>
      <c r="V20" s="3"/>
      <c r="W20" s="2"/>
    </row>
    <row r="21" spans="1:23" ht="14.1" customHeight="1">
      <c r="A21" s="10">
        <v>3</v>
      </c>
      <c r="B21" s="11" t="s">
        <v>4</v>
      </c>
      <c r="C21" s="12" t="s">
        <v>12</v>
      </c>
      <c r="D21" s="67">
        <v>13</v>
      </c>
      <c r="E21" s="67">
        <v>13</v>
      </c>
      <c r="F21" s="67"/>
      <c r="G21" s="67"/>
      <c r="H21" s="6"/>
      <c r="I21" s="67">
        <v>13</v>
      </c>
      <c r="J21" s="67"/>
      <c r="K21" s="67"/>
      <c r="L21" s="15"/>
      <c r="M21" s="67">
        <v>13</v>
      </c>
      <c r="N21" s="67"/>
      <c r="O21" s="67"/>
      <c r="P21" s="15"/>
      <c r="Q21" s="67"/>
      <c r="R21" s="67"/>
      <c r="S21" s="67"/>
      <c r="T21" s="6"/>
      <c r="V21" s="70"/>
    </row>
    <row r="22" spans="1:23" ht="14.1" customHeight="1">
      <c r="A22" s="10">
        <v>3</v>
      </c>
      <c r="B22" s="11" t="s">
        <v>4</v>
      </c>
      <c r="C22" s="82" t="s">
        <v>146</v>
      </c>
      <c r="D22" s="67">
        <v>232201</v>
      </c>
      <c r="E22" s="67">
        <v>232201</v>
      </c>
      <c r="F22" s="67">
        <v>47876</v>
      </c>
      <c r="G22" s="67">
        <v>47876</v>
      </c>
      <c r="H22" s="32">
        <f>G22/E22</f>
        <v>0.20618343590251551</v>
      </c>
      <c r="I22" s="67">
        <v>232201</v>
      </c>
      <c r="J22" s="67">
        <f>+K22-G22</f>
        <v>48883</v>
      </c>
      <c r="K22" s="67">
        <v>96759</v>
      </c>
      <c r="L22" s="15">
        <f>+K22/I22</f>
        <v>0.41670363176730507</v>
      </c>
      <c r="M22" s="67">
        <v>232201</v>
      </c>
      <c r="N22" s="67">
        <f>+O22-K22</f>
        <v>51057</v>
      </c>
      <c r="O22" s="67">
        <v>147816</v>
      </c>
      <c r="P22" s="15">
        <f>+O22/M22</f>
        <v>0.63658640574329994</v>
      </c>
      <c r="Q22" s="67"/>
      <c r="R22" s="67">
        <f>+S22-O22</f>
        <v>-147816</v>
      </c>
      <c r="S22" s="67"/>
      <c r="T22" s="32" t="e">
        <f>+S22/Q22</f>
        <v>#DIV/0!</v>
      </c>
      <c r="V22" s="3"/>
      <c r="W22" s="2"/>
    </row>
    <row r="23" spans="1:23" ht="14.1" customHeight="1">
      <c r="A23" s="10"/>
      <c r="B23" s="11"/>
      <c r="C23" s="7"/>
      <c r="D23" s="67"/>
      <c r="E23" s="67"/>
      <c r="F23" s="67"/>
      <c r="G23" s="67"/>
      <c r="H23" s="6"/>
      <c r="I23" s="67"/>
      <c r="J23" s="67"/>
      <c r="K23" s="67"/>
      <c r="L23" s="15"/>
      <c r="M23" s="67"/>
      <c r="N23" s="67"/>
      <c r="O23" s="67"/>
      <c r="P23" s="15"/>
      <c r="Q23" s="67"/>
      <c r="R23" s="67"/>
      <c r="S23" s="67"/>
      <c r="T23" s="6"/>
      <c r="V23" s="3"/>
    </row>
    <row r="24" spans="1:23" ht="14.1" customHeight="1">
      <c r="A24" s="10">
        <v>4</v>
      </c>
      <c r="B24" s="11"/>
      <c r="C24" s="7" t="s">
        <v>15</v>
      </c>
      <c r="D24" s="67">
        <v>1184452</v>
      </c>
      <c r="E24" s="67">
        <v>1184452</v>
      </c>
      <c r="F24" s="67">
        <v>37983</v>
      </c>
      <c r="G24" s="67">
        <v>37983</v>
      </c>
      <c r="H24" s="32">
        <f>G24/E24</f>
        <v>3.2067994312981865E-2</v>
      </c>
      <c r="I24" s="67">
        <v>1104452</v>
      </c>
      <c r="J24" s="67">
        <f>+K24-G24</f>
        <v>154313</v>
      </c>
      <c r="K24" s="67">
        <v>192296</v>
      </c>
      <c r="L24" s="15">
        <f>+K24/I24</f>
        <v>0.17410987530467598</v>
      </c>
      <c r="M24" s="67">
        <f>764452+270000</f>
        <v>1034452</v>
      </c>
      <c r="N24" s="67">
        <f t="shared" ref="N24:N26" si="2">+O24-K24</f>
        <v>163480</v>
      </c>
      <c r="O24" s="67">
        <v>355776</v>
      </c>
      <c r="P24" s="15">
        <f>+O24/M24</f>
        <v>0.34392702609690928</v>
      </c>
      <c r="Q24" s="67"/>
      <c r="R24" s="67">
        <f>+S24-O24</f>
        <v>-355776</v>
      </c>
      <c r="S24" s="67"/>
      <c r="T24" s="32" t="e">
        <f>+S24/Q24</f>
        <v>#DIV/0!</v>
      </c>
      <c r="V24" s="3"/>
    </row>
    <row r="25" spans="1:23" s="37" customFormat="1" ht="14.1" customHeight="1">
      <c r="A25" s="33"/>
      <c r="B25" s="34"/>
      <c r="C25" s="38" t="s">
        <v>13</v>
      </c>
      <c r="D25" s="68">
        <v>11636</v>
      </c>
      <c r="E25" s="68">
        <v>11636</v>
      </c>
      <c r="F25" s="67">
        <v>0</v>
      </c>
      <c r="G25" s="67">
        <v>0</v>
      </c>
      <c r="H25" s="32">
        <f>G25/E25</f>
        <v>0</v>
      </c>
      <c r="I25" s="68">
        <v>11636</v>
      </c>
      <c r="J25" s="67">
        <f>+K25-G25</f>
        <v>0</v>
      </c>
      <c r="K25" s="67">
        <v>0</v>
      </c>
      <c r="L25" s="15">
        <f>+K25/I25</f>
        <v>0</v>
      </c>
      <c r="M25" s="68">
        <v>11636</v>
      </c>
      <c r="N25" s="67">
        <f t="shared" si="2"/>
        <v>0</v>
      </c>
      <c r="O25" s="67">
        <v>0</v>
      </c>
      <c r="P25" s="15">
        <f>+O25/M25</f>
        <v>0</v>
      </c>
      <c r="Q25" s="68"/>
      <c r="R25" s="67">
        <f>+S25-O25</f>
        <v>0</v>
      </c>
      <c r="S25" s="67"/>
      <c r="T25" s="32" t="e">
        <f>+S25/Q25</f>
        <v>#DIV/0!</v>
      </c>
      <c r="U25" s="30"/>
      <c r="V25" s="115"/>
    </row>
    <row r="26" spans="1:23" s="37" customFormat="1" ht="24">
      <c r="A26" s="33"/>
      <c r="B26" s="34"/>
      <c r="C26" s="138" t="s">
        <v>147</v>
      </c>
      <c r="D26" s="68">
        <v>377916</v>
      </c>
      <c r="E26" s="68">
        <v>377916</v>
      </c>
      <c r="F26" s="67">
        <v>0</v>
      </c>
      <c r="G26" s="67">
        <v>0</v>
      </c>
      <c r="H26" s="32">
        <f>G26/E26</f>
        <v>0</v>
      </c>
      <c r="I26" s="68">
        <v>377916</v>
      </c>
      <c r="J26" s="67">
        <f>+K26-G26</f>
        <v>91325</v>
      </c>
      <c r="K26" s="67">
        <v>91325</v>
      </c>
      <c r="L26" s="15">
        <f>+K26/I26</f>
        <v>0.2416542300405381</v>
      </c>
      <c r="M26" s="68">
        <v>377916</v>
      </c>
      <c r="N26" s="67">
        <f t="shared" si="2"/>
        <v>103841</v>
      </c>
      <c r="O26" s="67">
        <v>195166</v>
      </c>
      <c r="P26" s="15">
        <f>+O26/M26</f>
        <v>0.51642693085235869</v>
      </c>
      <c r="Q26" s="68"/>
      <c r="R26" s="67">
        <f>+S26-O26</f>
        <v>-195166</v>
      </c>
      <c r="S26" s="67"/>
      <c r="T26" s="32" t="e">
        <f>+S26/Q26</f>
        <v>#DIV/0!</v>
      </c>
      <c r="U26" s="30"/>
      <c r="V26" s="125"/>
    </row>
    <row r="27" spans="1:23" s="37" customFormat="1">
      <c r="A27" s="33"/>
      <c r="B27" s="34"/>
      <c r="C27" s="138"/>
      <c r="D27" s="68"/>
      <c r="E27" s="68"/>
      <c r="F27" s="67"/>
      <c r="G27" s="67"/>
      <c r="H27" s="32"/>
      <c r="I27" s="68"/>
      <c r="J27" s="67"/>
      <c r="K27" s="67"/>
      <c r="L27" s="15"/>
      <c r="M27" s="68"/>
      <c r="N27" s="67"/>
      <c r="O27" s="67"/>
      <c r="P27" s="15"/>
      <c r="Q27" s="68"/>
      <c r="R27" s="67"/>
      <c r="S27" s="67"/>
      <c r="T27" s="32"/>
      <c r="U27" s="30"/>
      <c r="V27" s="125"/>
    </row>
    <row r="28" spans="1:23" s="37" customFormat="1">
      <c r="A28" s="33">
        <v>5</v>
      </c>
      <c r="B28" s="34"/>
      <c r="C28" s="138" t="s">
        <v>181</v>
      </c>
      <c r="D28" s="68">
        <v>3158432</v>
      </c>
      <c r="E28" s="68">
        <v>3158432</v>
      </c>
      <c r="F28" s="67">
        <v>0</v>
      </c>
      <c r="G28" s="67">
        <v>0</v>
      </c>
      <c r="H28" s="32">
        <f>G28/E28</f>
        <v>0</v>
      </c>
      <c r="I28" s="68">
        <v>3158432</v>
      </c>
      <c r="J28" s="67">
        <f>+K28-G28</f>
        <v>2842589</v>
      </c>
      <c r="K28" s="67">
        <v>2842589</v>
      </c>
      <c r="L28" s="15">
        <f t="shared" ref="L28:L30" si="3">+K28/I28</f>
        <v>0.90000006332256011</v>
      </c>
      <c r="M28" s="68">
        <v>3158432</v>
      </c>
      <c r="N28" s="67">
        <f>+O28-K28</f>
        <v>0</v>
      </c>
      <c r="O28" s="67">
        <v>2842589</v>
      </c>
      <c r="P28" s="15">
        <f t="shared" ref="P28:P30" si="4">+O28/M28</f>
        <v>0.90000006332256011</v>
      </c>
      <c r="Q28" s="68"/>
      <c r="R28" s="67"/>
      <c r="S28" s="67"/>
      <c r="T28" s="32"/>
      <c r="U28" s="30"/>
      <c r="V28" s="125"/>
    </row>
    <row r="29" spans="1:23" s="37" customFormat="1">
      <c r="A29" s="33"/>
      <c r="B29" s="34"/>
      <c r="C29" s="138"/>
      <c r="D29" s="68"/>
      <c r="E29" s="68"/>
      <c r="F29" s="67"/>
      <c r="G29" s="67"/>
      <c r="H29" s="32"/>
      <c r="I29" s="68"/>
      <c r="J29" s="67"/>
      <c r="K29" s="67"/>
      <c r="L29" s="15"/>
      <c r="M29" s="68"/>
      <c r="N29" s="67"/>
      <c r="O29" s="67"/>
      <c r="P29" s="15"/>
      <c r="Q29" s="68"/>
      <c r="R29" s="67"/>
      <c r="S29" s="67"/>
      <c r="T29" s="32"/>
      <c r="U29" s="30"/>
      <c r="V29" s="125"/>
    </row>
    <row r="30" spans="1:23" s="37" customFormat="1">
      <c r="A30" s="33">
        <v>6</v>
      </c>
      <c r="B30" s="34"/>
      <c r="C30" s="138" t="s">
        <v>182</v>
      </c>
      <c r="D30" s="68">
        <v>9508560</v>
      </c>
      <c r="E30" s="68">
        <v>9508560</v>
      </c>
      <c r="F30" s="67">
        <v>2925709</v>
      </c>
      <c r="G30" s="67">
        <v>2925709</v>
      </c>
      <c r="H30" s="32">
        <f>G30/E30</f>
        <v>0.3076921216251462</v>
      </c>
      <c r="I30" s="68">
        <v>9508560</v>
      </c>
      <c r="J30" s="67">
        <f>+K30-G30</f>
        <v>1923896</v>
      </c>
      <c r="K30" s="67">
        <v>4849605</v>
      </c>
      <c r="L30" s="15">
        <f t="shared" si="3"/>
        <v>0.51002517731391506</v>
      </c>
      <c r="M30" s="68">
        <v>14232706</v>
      </c>
      <c r="N30" s="67">
        <f>+O30-K30</f>
        <v>391363</v>
      </c>
      <c r="O30" s="67">
        <v>5240968</v>
      </c>
      <c r="P30" s="15">
        <f t="shared" si="4"/>
        <v>0.368234122169038</v>
      </c>
      <c r="Q30" s="68"/>
      <c r="R30" s="67"/>
      <c r="S30" s="67"/>
      <c r="T30" s="32"/>
      <c r="U30" s="30"/>
      <c r="V30" s="125"/>
    </row>
    <row r="31" spans="1:23" s="37" customFormat="1" ht="14.1" customHeight="1">
      <c r="A31" s="33"/>
      <c r="B31" s="34"/>
      <c r="C31" s="38"/>
      <c r="D31" s="68"/>
      <c r="E31" s="68"/>
      <c r="F31" s="67"/>
      <c r="G31" s="67"/>
      <c r="H31" s="6"/>
      <c r="I31" s="68"/>
      <c r="J31" s="68"/>
      <c r="K31" s="68"/>
      <c r="L31" s="15"/>
      <c r="M31" s="68"/>
      <c r="N31" s="68"/>
      <c r="O31" s="68"/>
      <c r="P31" s="15"/>
      <c r="Q31" s="68"/>
      <c r="R31" s="68"/>
      <c r="S31" s="67"/>
      <c r="T31" s="39"/>
      <c r="U31" s="30"/>
      <c r="V31" s="40"/>
    </row>
    <row r="32" spans="1:23" ht="14.1" customHeight="1" thickBot="1">
      <c r="A32" s="84"/>
      <c r="B32" s="85"/>
      <c r="C32" s="8"/>
      <c r="D32" s="54"/>
      <c r="E32" s="54"/>
      <c r="F32" s="54"/>
      <c r="G32" s="54"/>
      <c r="H32" s="87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87"/>
      <c r="V32" s="8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D31A-5622-4D64-A298-B80FD1B00B78}">
  <dimension ref="A1:X79"/>
  <sheetViews>
    <sheetView topLeftCell="A5" workbookViewId="0">
      <selection activeCell="D16" sqref="D16"/>
    </sheetView>
  </sheetViews>
  <sheetFormatPr baseColWidth="10" defaultRowHeight="12"/>
  <cols>
    <col min="1" max="1" width="5.7109375" style="101" customWidth="1"/>
    <col min="2" max="2" width="5.7109375" style="102" customWidth="1"/>
    <col min="3" max="3" width="60.7109375" style="37" customWidth="1"/>
    <col min="4" max="4" width="13.7109375" style="30" customWidth="1"/>
    <col min="5" max="8" width="13.7109375" style="2" hidden="1" customWidth="1"/>
    <col min="9" max="12" width="14.140625" style="30" hidden="1" customWidth="1"/>
    <col min="13" max="16" width="14.140625" style="30" customWidth="1"/>
    <col min="17" max="18" width="14.140625" style="30" hidden="1" customWidth="1"/>
    <col min="19" max="19" width="15.28515625" style="30" hidden="1" customWidth="1"/>
    <col min="20" max="20" width="13.7109375" style="30" hidden="1" customWidth="1"/>
    <col min="21" max="21" width="1" style="30" customWidth="1"/>
    <col min="22" max="22" width="30.7109375" style="37" customWidth="1"/>
    <col min="23" max="256" width="11.42578125" style="37"/>
    <col min="257" max="258" width="5.7109375" style="37" customWidth="1"/>
    <col min="259" max="259" width="60.7109375" style="37" customWidth="1"/>
    <col min="260" max="264" width="13.7109375" style="37" customWidth="1"/>
    <col min="265" max="272" width="14.140625" style="37" customWidth="1"/>
    <col min="273" max="276" width="0" style="37" hidden="1" customWidth="1"/>
    <col min="277" max="277" width="1" style="37" customWidth="1"/>
    <col min="278" max="278" width="30.7109375" style="37" customWidth="1"/>
    <col min="279" max="512" width="11.42578125" style="37"/>
    <col min="513" max="514" width="5.7109375" style="37" customWidth="1"/>
    <col min="515" max="515" width="60.7109375" style="37" customWidth="1"/>
    <col min="516" max="520" width="13.7109375" style="37" customWidth="1"/>
    <col min="521" max="528" width="14.140625" style="37" customWidth="1"/>
    <col min="529" max="532" width="0" style="37" hidden="1" customWidth="1"/>
    <col min="533" max="533" width="1" style="37" customWidth="1"/>
    <col min="534" max="534" width="30.7109375" style="37" customWidth="1"/>
    <col min="535" max="768" width="11.42578125" style="37"/>
    <col min="769" max="770" width="5.7109375" style="37" customWidth="1"/>
    <col min="771" max="771" width="60.7109375" style="37" customWidth="1"/>
    <col min="772" max="776" width="13.7109375" style="37" customWidth="1"/>
    <col min="777" max="784" width="14.140625" style="37" customWidth="1"/>
    <col min="785" max="788" width="0" style="37" hidden="1" customWidth="1"/>
    <col min="789" max="789" width="1" style="37" customWidth="1"/>
    <col min="790" max="790" width="30.7109375" style="37" customWidth="1"/>
    <col min="791" max="1024" width="11.42578125" style="37"/>
    <col min="1025" max="1026" width="5.7109375" style="37" customWidth="1"/>
    <col min="1027" max="1027" width="60.7109375" style="37" customWidth="1"/>
    <col min="1028" max="1032" width="13.7109375" style="37" customWidth="1"/>
    <col min="1033" max="1040" width="14.140625" style="37" customWidth="1"/>
    <col min="1041" max="1044" width="0" style="37" hidden="1" customWidth="1"/>
    <col min="1045" max="1045" width="1" style="37" customWidth="1"/>
    <col min="1046" max="1046" width="30.7109375" style="37" customWidth="1"/>
    <col min="1047" max="1280" width="11.42578125" style="37"/>
    <col min="1281" max="1282" width="5.7109375" style="37" customWidth="1"/>
    <col min="1283" max="1283" width="60.7109375" style="37" customWidth="1"/>
    <col min="1284" max="1288" width="13.7109375" style="37" customWidth="1"/>
    <col min="1289" max="1296" width="14.140625" style="37" customWidth="1"/>
    <col min="1297" max="1300" width="0" style="37" hidden="1" customWidth="1"/>
    <col min="1301" max="1301" width="1" style="37" customWidth="1"/>
    <col min="1302" max="1302" width="30.7109375" style="37" customWidth="1"/>
    <col min="1303" max="1536" width="11.42578125" style="37"/>
    <col min="1537" max="1538" width="5.7109375" style="37" customWidth="1"/>
    <col min="1539" max="1539" width="60.7109375" style="37" customWidth="1"/>
    <col min="1540" max="1544" width="13.7109375" style="37" customWidth="1"/>
    <col min="1545" max="1552" width="14.140625" style="37" customWidth="1"/>
    <col min="1553" max="1556" width="0" style="37" hidden="1" customWidth="1"/>
    <col min="1557" max="1557" width="1" style="37" customWidth="1"/>
    <col min="1558" max="1558" width="30.7109375" style="37" customWidth="1"/>
    <col min="1559" max="1792" width="11.42578125" style="37"/>
    <col min="1793" max="1794" width="5.7109375" style="37" customWidth="1"/>
    <col min="1795" max="1795" width="60.7109375" style="37" customWidth="1"/>
    <col min="1796" max="1800" width="13.7109375" style="37" customWidth="1"/>
    <col min="1801" max="1808" width="14.140625" style="37" customWidth="1"/>
    <col min="1809" max="1812" width="0" style="37" hidden="1" customWidth="1"/>
    <col min="1813" max="1813" width="1" style="37" customWidth="1"/>
    <col min="1814" max="1814" width="30.7109375" style="37" customWidth="1"/>
    <col min="1815" max="2048" width="11.42578125" style="37"/>
    <col min="2049" max="2050" width="5.7109375" style="37" customWidth="1"/>
    <col min="2051" max="2051" width="60.7109375" style="37" customWidth="1"/>
    <col min="2052" max="2056" width="13.7109375" style="37" customWidth="1"/>
    <col min="2057" max="2064" width="14.140625" style="37" customWidth="1"/>
    <col min="2065" max="2068" width="0" style="37" hidden="1" customWidth="1"/>
    <col min="2069" max="2069" width="1" style="37" customWidth="1"/>
    <col min="2070" max="2070" width="30.7109375" style="37" customWidth="1"/>
    <col min="2071" max="2304" width="11.42578125" style="37"/>
    <col min="2305" max="2306" width="5.7109375" style="37" customWidth="1"/>
    <col min="2307" max="2307" width="60.7109375" style="37" customWidth="1"/>
    <col min="2308" max="2312" width="13.7109375" style="37" customWidth="1"/>
    <col min="2313" max="2320" width="14.140625" style="37" customWidth="1"/>
    <col min="2321" max="2324" width="0" style="37" hidden="1" customWidth="1"/>
    <col min="2325" max="2325" width="1" style="37" customWidth="1"/>
    <col min="2326" max="2326" width="30.7109375" style="37" customWidth="1"/>
    <col min="2327" max="2560" width="11.42578125" style="37"/>
    <col min="2561" max="2562" width="5.7109375" style="37" customWidth="1"/>
    <col min="2563" max="2563" width="60.7109375" style="37" customWidth="1"/>
    <col min="2564" max="2568" width="13.7109375" style="37" customWidth="1"/>
    <col min="2569" max="2576" width="14.140625" style="37" customWidth="1"/>
    <col min="2577" max="2580" width="0" style="37" hidden="1" customWidth="1"/>
    <col min="2581" max="2581" width="1" style="37" customWidth="1"/>
    <col min="2582" max="2582" width="30.7109375" style="37" customWidth="1"/>
    <col min="2583" max="2816" width="11.42578125" style="37"/>
    <col min="2817" max="2818" width="5.7109375" style="37" customWidth="1"/>
    <col min="2819" max="2819" width="60.7109375" style="37" customWidth="1"/>
    <col min="2820" max="2824" width="13.7109375" style="37" customWidth="1"/>
    <col min="2825" max="2832" width="14.140625" style="37" customWidth="1"/>
    <col min="2833" max="2836" width="0" style="37" hidden="1" customWidth="1"/>
    <col min="2837" max="2837" width="1" style="37" customWidth="1"/>
    <col min="2838" max="2838" width="30.7109375" style="37" customWidth="1"/>
    <col min="2839" max="3072" width="11.42578125" style="37"/>
    <col min="3073" max="3074" width="5.7109375" style="37" customWidth="1"/>
    <col min="3075" max="3075" width="60.7109375" style="37" customWidth="1"/>
    <col min="3076" max="3080" width="13.7109375" style="37" customWidth="1"/>
    <col min="3081" max="3088" width="14.140625" style="37" customWidth="1"/>
    <col min="3089" max="3092" width="0" style="37" hidden="1" customWidth="1"/>
    <col min="3093" max="3093" width="1" style="37" customWidth="1"/>
    <col min="3094" max="3094" width="30.7109375" style="37" customWidth="1"/>
    <col min="3095" max="3328" width="11.42578125" style="37"/>
    <col min="3329" max="3330" width="5.7109375" style="37" customWidth="1"/>
    <col min="3331" max="3331" width="60.7109375" style="37" customWidth="1"/>
    <col min="3332" max="3336" width="13.7109375" style="37" customWidth="1"/>
    <col min="3337" max="3344" width="14.140625" style="37" customWidth="1"/>
    <col min="3345" max="3348" width="0" style="37" hidden="1" customWidth="1"/>
    <col min="3349" max="3349" width="1" style="37" customWidth="1"/>
    <col min="3350" max="3350" width="30.7109375" style="37" customWidth="1"/>
    <col min="3351" max="3584" width="11.42578125" style="37"/>
    <col min="3585" max="3586" width="5.7109375" style="37" customWidth="1"/>
    <col min="3587" max="3587" width="60.7109375" style="37" customWidth="1"/>
    <col min="3588" max="3592" width="13.7109375" style="37" customWidth="1"/>
    <col min="3593" max="3600" width="14.140625" style="37" customWidth="1"/>
    <col min="3601" max="3604" width="0" style="37" hidden="1" customWidth="1"/>
    <col min="3605" max="3605" width="1" style="37" customWidth="1"/>
    <col min="3606" max="3606" width="30.7109375" style="37" customWidth="1"/>
    <col min="3607" max="3840" width="11.42578125" style="37"/>
    <col min="3841" max="3842" width="5.7109375" style="37" customWidth="1"/>
    <col min="3843" max="3843" width="60.7109375" style="37" customWidth="1"/>
    <col min="3844" max="3848" width="13.7109375" style="37" customWidth="1"/>
    <col min="3849" max="3856" width="14.140625" style="37" customWidth="1"/>
    <col min="3857" max="3860" width="0" style="37" hidden="1" customWidth="1"/>
    <col min="3861" max="3861" width="1" style="37" customWidth="1"/>
    <col min="3862" max="3862" width="30.7109375" style="37" customWidth="1"/>
    <col min="3863" max="4096" width="11.42578125" style="37"/>
    <col min="4097" max="4098" width="5.7109375" style="37" customWidth="1"/>
    <col min="4099" max="4099" width="60.7109375" style="37" customWidth="1"/>
    <col min="4100" max="4104" width="13.7109375" style="37" customWidth="1"/>
    <col min="4105" max="4112" width="14.140625" style="37" customWidth="1"/>
    <col min="4113" max="4116" width="0" style="37" hidden="1" customWidth="1"/>
    <col min="4117" max="4117" width="1" style="37" customWidth="1"/>
    <col min="4118" max="4118" width="30.7109375" style="37" customWidth="1"/>
    <col min="4119" max="4352" width="11.42578125" style="37"/>
    <col min="4353" max="4354" width="5.7109375" style="37" customWidth="1"/>
    <col min="4355" max="4355" width="60.7109375" style="37" customWidth="1"/>
    <col min="4356" max="4360" width="13.7109375" style="37" customWidth="1"/>
    <col min="4361" max="4368" width="14.140625" style="37" customWidth="1"/>
    <col min="4369" max="4372" width="0" style="37" hidden="1" customWidth="1"/>
    <col min="4373" max="4373" width="1" style="37" customWidth="1"/>
    <col min="4374" max="4374" width="30.7109375" style="37" customWidth="1"/>
    <col min="4375" max="4608" width="11.42578125" style="37"/>
    <col min="4609" max="4610" width="5.7109375" style="37" customWidth="1"/>
    <col min="4611" max="4611" width="60.7109375" style="37" customWidth="1"/>
    <col min="4612" max="4616" width="13.7109375" style="37" customWidth="1"/>
    <col min="4617" max="4624" width="14.140625" style="37" customWidth="1"/>
    <col min="4625" max="4628" width="0" style="37" hidden="1" customWidth="1"/>
    <col min="4629" max="4629" width="1" style="37" customWidth="1"/>
    <col min="4630" max="4630" width="30.7109375" style="37" customWidth="1"/>
    <col min="4631" max="4864" width="11.42578125" style="37"/>
    <col min="4865" max="4866" width="5.7109375" style="37" customWidth="1"/>
    <col min="4867" max="4867" width="60.7109375" style="37" customWidth="1"/>
    <col min="4868" max="4872" width="13.7109375" style="37" customWidth="1"/>
    <col min="4873" max="4880" width="14.140625" style="37" customWidth="1"/>
    <col min="4881" max="4884" width="0" style="37" hidden="1" customWidth="1"/>
    <col min="4885" max="4885" width="1" style="37" customWidth="1"/>
    <col min="4886" max="4886" width="30.7109375" style="37" customWidth="1"/>
    <col min="4887" max="5120" width="11.42578125" style="37"/>
    <col min="5121" max="5122" width="5.7109375" style="37" customWidth="1"/>
    <col min="5123" max="5123" width="60.7109375" style="37" customWidth="1"/>
    <col min="5124" max="5128" width="13.7109375" style="37" customWidth="1"/>
    <col min="5129" max="5136" width="14.140625" style="37" customWidth="1"/>
    <col min="5137" max="5140" width="0" style="37" hidden="1" customWidth="1"/>
    <col min="5141" max="5141" width="1" style="37" customWidth="1"/>
    <col min="5142" max="5142" width="30.7109375" style="37" customWidth="1"/>
    <col min="5143" max="5376" width="11.42578125" style="37"/>
    <col min="5377" max="5378" width="5.7109375" style="37" customWidth="1"/>
    <col min="5379" max="5379" width="60.7109375" style="37" customWidth="1"/>
    <col min="5380" max="5384" width="13.7109375" style="37" customWidth="1"/>
    <col min="5385" max="5392" width="14.140625" style="37" customWidth="1"/>
    <col min="5393" max="5396" width="0" style="37" hidden="1" customWidth="1"/>
    <col min="5397" max="5397" width="1" style="37" customWidth="1"/>
    <col min="5398" max="5398" width="30.7109375" style="37" customWidth="1"/>
    <col min="5399" max="5632" width="11.42578125" style="37"/>
    <col min="5633" max="5634" width="5.7109375" style="37" customWidth="1"/>
    <col min="5635" max="5635" width="60.7109375" style="37" customWidth="1"/>
    <col min="5636" max="5640" width="13.7109375" style="37" customWidth="1"/>
    <col min="5641" max="5648" width="14.140625" style="37" customWidth="1"/>
    <col min="5649" max="5652" width="0" style="37" hidden="1" customWidth="1"/>
    <col min="5653" max="5653" width="1" style="37" customWidth="1"/>
    <col min="5654" max="5654" width="30.7109375" style="37" customWidth="1"/>
    <col min="5655" max="5888" width="11.42578125" style="37"/>
    <col min="5889" max="5890" width="5.7109375" style="37" customWidth="1"/>
    <col min="5891" max="5891" width="60.7109375" style="37" customWidth="1"/>
    <col min="5892" max="5896" width="13.7109375" style="37" customWidth="1"/>
    <col min="5897" max="5904" width="14.140625" style="37" customWidth="1"/>
    <col min="5905" max="5908" width="0" style="37" hidden="1" customWidth="1"/>
    <col min="5909" max="5909" width="1" style="37" customWidth="1"/>
    <col min="5910" max="5910" width="30.7109375" style="37" customWidth="1"/>
    <col min="5911" max="6144" width="11.42578125" style="37"/>
    <col min="6145" max="6146" width="5.7109375" style="37" customWidth="1"/>
    <col min="6147" max="6147" width="60.7109375" style="37" customWidth="1"/>
    <col min="6148" max="6152" width="13.7109375" style="37" customWidth="1"/>
    <col min="6153" max="6160" width="14.140625" style="37" customWidth="1"/>
    <col min="6161" max="6164" width="0" style="37" hidden="1" customWidth="1"/>
    <col min="6165" max="6165" width="1" style="37" customWidth="1"/>
    <col min="6166" max="6166" width="30.7109375" style="37" customWidth="1"/>
    <col min="6167" max="6400" width="11.42578125" style="37"/>
    <col min="6401" max="6402" width="5.7109375" style="37" customWidth="1"/>
    <col min="6403" max="6403" width="60.7109375" style="37" customWidth="1"/>
    <col min="6404" max="6408" width="13.7109375" style="37" customWidth="1"/>
    <col min="6409" max="6416" width="14.140625" style="37" customWidth="1"/>
    <col min="6417" max="6420" width="0" style="37" hidden="1" customWidth="1"/>
    <col min="6421" max="6421" width="1" style="37" customWidth="1"/>
    <col min="6422" max="6422" width="30.7109375" style="37" customWidth="1"/>
    <col min="6423" max="6656" width="11.42578125" style="37"/>
    <col min="6657" max="6658" width="5.7109375" style="37" customWidth="1"/>
    <col min="6659" max="6659" width="60.7109375" style="37" customWidth="1"/>
    <col min="6660" max="6664" width="13.7109375" style="37" customWidth="1"/>
    <col min="6665" max="6672" width="14.140625" style="37" customWidth="1"/>
    <col min="6673" max="6676" width="0" style="37" hidden="1" customWidth="1"/>
    <col min="6677" max="6677" width="1" style="37" customWidth="1"/>
    <col min="6678" max="6678" width="30.7109375" style="37" customWidth="1"/>
    <col min="6679" max="6912" width="11.42578125" style="37"/>
    <col min="6913" max="6914" width="5.7109375" style="37" customWidth="1"/>
    <col min="6915" max="6915" width="60.7109375" style="37" customWidth="1"/>
    <col min="6916" max="6920" width="13.7109375" style="37" customWidth="1"/>
    <col min="6921" max="6928" width="14.140625" style="37" customWidth="1"/>
    <col min="6929" max="6932" width="0" style="37" hidden="1" customWidth="1"/>
    <col min="6933" max="6933" width="1" style="37" customWidth="1"/>
    <col min="6934" max="6934" width="30.7109375" style="37" customWidth="1"/>
    <col min="6935" max="7168" width="11.42578125" style="37"/>
    <col min="7169" max="7170" width="5.7109375" style="37" customWidth="1"/>
    <col min="7171" max="7171" width="60.7109375" style="37" customWidth="1"/>
    <col min="7172" max="7176" width="13.7109375" style="37" customWidth="1"/>
    <col min="7177" max="7184" width="14.140625" style="37" customWidth="1"/>
    <col min="7185" max="7188" width="0" style="37" hidden="1" customWidth="1"/>
    <col min="7189" max="7189" width="1" style="37" customWidth="1"/>
    <col min="7190" max="7190" width="30.7109375" style="37" customWidth="1"/>
    <col min="7191" max="7424" width="11.42578125" style="37"/>
    <col min="7425" max="7426" width="5.7109375" style="37" customWidth="1"/>
    <col min="7427" max="7427" width="60.7109375" style="37" customWidth="1"/>
    <col min="7428" max="7432" width="13.7109375" style="37" customWidth="1"/>
    <col min="7433" max="7440" width="14.140625" style="37" customWidth="1"/>
    <col min="7441" max="7444" width="0" style="37" hidden="1" customWidth="1"/>
    <col min="7445" max="7445" width="1" style="37" customWidth="1"/>
    <col min="7446" max="7446" width="30.7109375" style="37" customWidth="1"/>
    <col min="7447" max="7680" width="11.42578125" style="37"/>
    <col min="7681" max="7682" width="5.7109375" style="37" customWidth="1"/>
    <col min="7683" max="7683" width="60.7109375" style="37" customWidth="1"/>
    <col min="7684" max="7688" width="13.7109375" style="37" customWidth="1"/>
    <col min="7689" max="7696" width="14.140625" style="37" customWidth="1"/>
    <col min="7697" max="7700" width="0" style="37" hidden="1" customWidth="1"/>
    <col min="7701" max="7701" width="1" style="37" customWidth="1"/>
    <col min="7702" max="7702" width="30.7109375" style="37" customWidth="1"/>
    <col min="7703" max="7936" width="11.42578125" style="37"/>
    <col min="7937" max="7938" width="5.7109375" style="37" customWidth="1"/>
    <col min="7939" max="7939" width="60.7109375" style="37" customWidth="1"/>
    <col min="7940" max="7944" width="13.7109375" style="37" customWidth="1"/>
    <col min="7945" max="7952" width="14.140625" style="37" customWidth="1"/>
    <col min="7953" max="7956" width="0" style="37" hidden="1" customWidth="1"/>
    <col min="7957" max="7957" width="1" style="37" customWidth="1"/>
    <col min="7958" max="7958" width="30.7109375" style="37" customWidth="1"/>
    <col min="7959" max="8192" width="11.42578125" style="37"/>
    <col min="8193" max="8194" width="5.7109375" style="37" customWidth="1"/>
    <col min="8195" max="8195" width="60.7109375" style="37" customWidth="1"/>
    <col min="8196" max="8200" width="13.7109375" style="37" customWidth="1"/>
    <col min="8201" max="8208" width="14.140625" style="37" customWidth="1"/>
    <col min="8209" max="8212" width="0" style="37" hidden="1" customWidth="1"/>
    <col min="8213" max="8213" width="1" style="37" customWidth="1"/>
    <col min="8214" max="8214" width="30.7109375" style="37" customWidth="1"/>
    <col min="8215" max="8448" width="11.42578125" style="37"/>
    <col min="8449" max="8450" width="5.7109375" style="37" customWidth="1"/>
    <col min="8451" max="8451" width="60.7109375" style="37" customWidth="1"/>
    <col min="8452" max="8456" width="13.7109375" style="37" customWidth="1"/>
    <col min="8457" max="8464" width="14.140625" style="37" customWidth="1"/>
    <col min="8465" max="8468" width="0" style="37" hidden="1" customWidth="1"/>
    <col min="8469" max="8469" width="1" style="37" customWidth="1"/>
    <col min="8470" max="8470" width="30.7109375" style="37" customWidth="1"/>
    <col min="8471" max="8704" width="11.42578125" style="37"/>
    <col min="8705" max="8706" width="5.7109375" style="37" customWidth="1"/>
    <col min="8707" max="8707" width="60.7109375" style="37" customWidth="1"/>
    <col min="8708" max="8712" width="13.7109375" style="37" customWidth="1"/>
    <col min="8713" max="8720" width="14.140625" style="37" customWidth="1"/>
    <col min="8721" max="8724" width="0" style="37" hidden="1" customWidth="1"/>
    <col min="8725" max="8725" width="1" style="37" customWidth="1"/>
    <col min="8726" max="8726" width="30.7109375" style="37" customWidth="1"/>
    <col min="8727" max="8960" width="11.42578125" style="37"/>
    <col min="8961" max="8962" width="5.7109375" style="37" customWidth="1"/>
    <col min="8963" max="8963" width="60.7109375" style="37" customWidth="1"/>
    <col min="8964" max="8968" width="13.7109375" style="37" customWidth="1"/>
    <col min="8969" max="8976" width="14.140625" style="37" customWidth="1"/>
    <col min="8977" max="8980" width="0" style="37" hidden="1" customWidth="1"/>
    <col min="8981" max="8981" width="1" style="37" customWidth="1"/>
    <col min="8982" max="8982" width="30.7109375" style="37" customWidth="1"/>
    <col min="8983" max="9216" width="11.42578125" style="37"/>
    <col min="9217" max="9218" width="5.7109375" style="37" customWidth="1"/>
    <col min="9219" max="9219" width="60.7109375" style="37" customWidth="1"/>
    <col min="9220" max="9224" width="13.7109375" style="37" customWidth="1"/>
    <col min="9225" max="9232" width="14.140625" style="37" customWidth="1"/>
    <col min="9233" max="9236" width="0" style="37" hidden="1" customWidth="1"/>
    <col min="9237" max="9237" width="1" style="37" customWidth="1"/>
    <col min="9238" max="9238" width="30.7109375" style="37" customWidth="1"/>
    <col min="9239" max="9472" width="11.42578125" style="37"/>
    <col min="9473" max="9474" width="5.7109375" style="37" customWidth="1"/>
    <col min="9475" max="9475" width="60.7109375" style="37" customWidth="1"/>
    <col min="9476" max="9480" width="13.7109375" style="37" customWidth="1"/>
    <col min="9481" max="9488" width="14.140625" style="37" customWidth="1"/>
    <col min="9489" max="9492" width="0" style="37" hidden="1" customWidth="1"/>
    <col min="9493" max="9493" width="1" style="37" customWidth="1"/>
    <col min="9494" max="9494" width="30.7109375" style="37" customWidth="1"/>
    <col min="9495" max="9728" width="11.42578125" style="37"/>
    <col min="9729" max="9730" width="5.7109375" style="37" customWidth="1"/>
    <col min="9731" max="9731" width="60.7109375" style="37" customWidth="1"/>
    <col min="9732" max="9736" width="13.7109375" style="37" customWidth="1"/>
    <col min="9737" max="9744" width="14.140625" style="37" customWidth="1"/>
    <col min="9745" max="9748" width="0" style="37" hidden="1" customWidth="1"/>
    <col min="9749" max="9749" width="1" style="37" customWidth="1"/>
    <col min="9750" max="9750" width="30.7109375" style="37" customWidth="1"/>
    <col min="9751" max="9984" width="11.42578125" style="37"/>
    <col min="9985" max="9986" width="5.7109375" style="37" customWidth="1"/>
    <col min="9987" max="9987" width="60.7109375" style="37" customWidth="1"/>
    <col min="9988" max="9992" width="13.7109375" style="37" customWidth="1"/>
    <col min="9993" max="10000" width="14.140625" style="37" customWidth="1"/>
    <col min="10001" max="10004" width="0" style="37" hidden="1" customWidth="1"/>
    <col min="10005" max="10005" width="1" style="37" customWidth="1"/>
    <col min="10006" max="10006" width="30.7109375" style="37" customWidth="1"/>
    <col min="10007" max="10240" width="11.42578125" style="37"/>
    <col min="10241" max="10242" width="5.7109375" style="37" customWidth="1"/>
    <col min="10243" max="10243" width="60.7109375" style="37" customWidth="1"/>
    <col min="10244" max="10248" width="13.7109375" style="37" customWidth="1"/>
    <col min="10249" max="10256" width="14.140625" style="37" customWidth="1"/>
    <col min="10257" max="10260" width="0" style="37" hidden="1" customWidth="1"/>
    <col min="10261" max="10261" width="1" style="37" customWidth="1"/>
    <col min="10262" max="10262" width="30.7109375" style="37" customWidth="1"/>
    <col min="10263" max="10496" width="11.42578125" style="37"/>
    <col min="10497" max="10498" width="5.7109375" style="37" customWidth="1"/>
    <col min="10499" max="10499" width="60.7109375" style="37" customWidth="1"/>
    <col min="10500" max="10504" width="13.7109375" style="37" customWidth="1"/>
    <col min="10505" max="10512" width="14.140625" style="37" customWidth="1"/>
    <col min="10513" max="10516" width="0" style="37" hidden="1" customWidth="1"/>
    <col min="10517" max="10517" width="1" style="37" customWidth="1"/>
    <col min="10518" max="10518" width="30.7109375" style="37" customWidth="1"/>
    <col min="10519" max="10752" width="11.42578125" style="37"/>
    <col min="10753" max="10754" width="5.7109375" style="37" customWidth="1"/>
    <col min="10755" max="10755" width="60.7109375" style="37" customWidth="1"/>
    <col min="10756" max="10760" width="13.7109375" style="37" customWidth="1"/>
    <col min="10761" max="10768" width="14.140625" style="37" customWidth="1"/>
    <col min="10769" max="10772" width="0" style="37" hidden="1" customWidth="1"/>
    <col min="10773" max="10773" width="1" style="37" customWidth="1"/>
    <col min="10774" max="10774" width="30.7109375" style="37" customWidth="1"/>
    <col min="10775" max="11008" width="11.42578125" style="37"/>
    <col min="11009" max="11010" width="5.7109375" style="37" customWidth="1"/>
    <col min="11011" max="11011" width="60.7109375" style="37" customWidth="1"/>
    <col min="11012" max="11016" width="13.7109375" style="37" customWidth="1"/>
    <col min="11017" max="11024" width="14.140625" style="37" customWidth="1"/>
    <col min="11025" max="11028" width="0" style="37" hidden="1" customWidth="1"/>
    <col min="11029" max="11029" width="1" style="37" customWidth="1"/>
    <col min="11030" max="11030" width="30.7109375" style="37" customWidth="1"/>
    <col min="11031" max="11264" width="11.42578125" style="37"/>
    <col min="11265" max="11266" width="5.7109375" style="37" customWidth="1"/>
    <col min="11267" max="11267" width="60.7109375" style="37" customWidth="1"/>
    <col min="11268" max="11272" width="13.7109375" style="37" customWidth="1"/>
    <col min="11273" max="11280" width="14.140625" style="37" customWidth="1"/>
    <col min="11281" max="11284" width="0" style="37" hidden="1" customWidth="1"/>
    <col min="11285" max="11285" width="1" style="37" customWidth="1"/>
    <col min="11286" max="11286" width="30.7109375" style="37" customWidth="1"/>
    <col min="11287" max="11520" width="11.42578125" style="37"/>
    <col min="11521" max="11522" width="5.7109375" style="37" customWidth="1"/>
    <col min="11523" max="11523" width="60.7109375" style="37" customWidth="1"/>
    <col min="11524" max="11528" width="13.7109375" style="37" customWidth="1"/>
    <col min="11529" max="11536" width="14.140625" style="37" customWidth="1"/>
    <col min="11537" max="11540" width="0" style="37" hidden="1" customWidth="1"/>
    <col min="11541" max="11541" width="1" style="37" customWidth="1"/>
    <col min="11542" max="11542" width="30.7109375" style="37" customWidth="1"/>
    <col min="11543" max="11776" width="11.42578125" style="37"/>
    <col min="11777" max="11778" width="5.7109375" style="37" customWidth="1"/>
    <col min="11779" max="11779" width="60.7109375" style="37" customWidth="1"/>
    <col min="11780" max="11784" width="13.7109375" style="37" customWidth="1"/>
    <col min="11785" max="11792" width="14.140625" style="37" customWidth="1"/>
    <col min="11793" max="11796" width="0" style="37" hidden="1" customWidth="1"/>
    <col min="11797" max="11797" width="1" style="37" customWidth="1"/>
    <col min="11798" max="11798" width="30.7109375" style="37" customWidth="1"/>
    <col min="11799" max="12032" width="11.42578125" style="37"/>
    <col min="12033" max="12034" width="5.7109375" style="37" customWidth="1"/>
    <col min="12035" max="12035" width="60.7109375" style="37" customWidth="1"/>
    <col min="12036" max="12040" width="13.7109375" style="37" customWidth="1"/>
    <col min="12041" max="12048" width="14.140625" style="37" customWidth="1"/>
    <col min="12049" max="12052" width="0" style="37" hidden="1" customWidth="1"/>
    <col min="12053" max="12053" width="1" style="37" customWidth="1"/>
    <col min="12054" max="12054" width="30.7109375" style="37" customWidth="1"/>
    <col min="12055" max="12288" width="11.42578125" style="37"/>
    <col min="12289" max="12290" width="5.7109375" style="37" customWidth="1"/>
    <col min="12291" max="12291" width="60.7109375" style="37" customWidth="1"/>
    <col min="12292" max="12296" width="13.7109375" style="37" customWidth="1"/>
    <col min="12297" max="12304" width="14.140625" style="37" customWidth="1"/>
    <col min="12305" max="12308" width="0" style="37" hidden="1" customWidth="1"/>
    <col min="12309" max="12309" width="1" style="37" customWidth="1"/>
    <col min="12310" max="12310" width="30.7109375" style="37" customWidth="1"/>
    <col min="12311" max="12544" width="11.42578125" style="37"/>
    <col min="12545" max="12546" width="5.7109375" style="37" customWidth="1"/>
    <col min="12547" max="12547" width="60.7109375" style="37" customWidth="1"/>
    <col min="12548" max="12552" width="13.7109375" style="37" customWidth="1"/>
    <col min="12553" max="12560" width="14.140625" style="37" customWidth="1"/>
    <col min="12561" max="12564" width="0" style="37" hidden="1" customWidth="1"/>
    <col min="12565" max="12565" width="1" style="37" customWidth="1"/>
    <col min="12566" max="12566" width="30.7109375" style="37" customWidth="1"/>
    <col min="12567" max="12800" width="11.42578125" style="37"/>
    <col min="12801" max="12802" width="5.7109375" style="37" customWidth="1"/>
    <col min="12803" max="12803" width="60.7109375" style="37" customWidth="1"/>
    <col min="12804" max="12808" width="13.7109375" style="37" customWidth="1"/>
    <col min="12809" max="12816" width="14.140625" style="37" customWidth="1"/>
    <col min="12817" max="12820" width="0" style="37" hidden="1" customWidth="1"/>
    <col min="12821" max="12821" width="1" style="37" customWidth="1"/>
    <col min="12822" max="12822" width="30.7109375" style="37" customWidth="1"/>
    <col min="12823" max="13056" width="11.42578125" style="37"/>
    <col min="13057" max="13058" width="5.7109375" style="37" customWidth="1"/>
    <col min="13059" max="13059" width="60.7109375" style="37" customWidth="1"/>
    <col min="13060" max="13064" width="13.7109375" style="37" customWidth="1"/>
    <col min="13065" max="13072" width="14.140625" style="37" customWidth="1"/>
    <col min="13073" max="13076" width="0" style="37" hidden="1" customWidth="1"/>
    <col min="13077" max="13077" width="1" style="37" customWidth="1"/>
    <col min="13078" max="13078" width="30.7109375" style="37" customWidth="1"/>
    <col min="13079" max="13312" width="11.42578125" style="37"/>
    <col min="13313" max="13314" width="5.7109375" style="37" customWidth="1"/>
    <col min="13315" max="13315" width="60.7109375" style="37" customWidth="1"/>
    <col min="13316" max="13320" width="13.7109375" style="37" customWidth="1"/>
    <col min="13321" max="13328" width="14.140625" style="37" customWidth="1"/>
    <col min="13329" max="13332" width="0" style="37" hidden="1" customWidth="1"/>
    <col min="13333" max="13333" width="1" style="37" customWidth="1"/>
    <col min="13334" max="13334" width="30.7109375" style="37" customWidth="1"/>
    <col min="13335" max="13568" width="11.42578125" style="37"/>
    <col min="13569" max="13570" width="5.7109375" style="37" customWidth="1"/>
    <col min="13571" max="13571" width="60.7109375" style="37" customWidth="1"/>
    <col min="13572" max="13576" width="13.7109375" style="37" customWidth="1"/>
    <col min="13577" max="13584" width="14.140625" style="37" customWidth="1"/>
    <col min="13585" max="13588" width="0" style="37" hidden="1" customWidth="1"/>
    <col min="13589" max="13589" width="1" style="37" customWidth="1"/>
    <col min="13590" max="13590" width="30.7109375" style="37" customWidth="1"/>
    <col min="13591" max="13824" width="11.42578125" style="37"/>
    <col min="13825" max="13826" width="5.7109375" style="37" customWidth="1"/>
    <col min="13827" max="13827" width="60.7109375" style="37" customWidth="1"/>
    <col min="13828" max="13832" width="13.7109375" style="37" customWidth="1"/>
    <col min="13833" max="13840" width="14.140625" style="37" customWidth="1"/>
    <col min="13841" max="13844" width="0" style="37" hidden="1" customWidth="1"/>
    <col min="13845" max="13845" width="1" style="37" customWidth="1"/>
    <col min="13846" max="13846" width="30.7109375" style="37" customWidth="1"/>
    <col min="13847" max="14080" width="11.42578125" style="37"/>
    <col min="14081" max="14082" width="5.7109375" style="37" customWidth="1"/>
    <col min="14083" max="14083" width="60.7109375" style="37" customWidth="1"/>
    <col min="14084" max="14088" width="13.7109375" style="37" customWidth="1"/>
    <col min="14089" max="14096" width="14.140625" style="37" customWidth="1"/>
    <col min="14097" max="14100" width="0" style="37" hidden="1" customWidth="1"/>
    <col min="14101" max="14101" width="1" style="37" customWidth="1"/>
    <col min="14102" max="14102" width="30.7109375" style="37" customWidth="1"/>
    <col min="14103" max="14336" width="11.42578125" style="37"/>
    <col min="14337" max="14338" width="5.7109375" style="37" customWidth="1"/>
    <col min="14339" max="14339" width="60.7109375" style="37" customWidth="1"/>
    <col min="14340" max="14344" width="13.7109375" style="37" customWidth="1"/>
    <col min="14345" max="14352" width="14.140625" style="37" customWidth="1"/>
    <col min="14353" max="14356" width="0" style="37" hidden="1" customWidth="1"/>
    <col min="14357" max="14357" width="1" style="37" customWidth="1"/>
    <col min="14358" max="14358" width="30.7109375" style="37" customWidth="1"/>
    <col min="14359" max="14592" width="11.42578125" style="37"/>
    <col min="14593" max="14594" width="5.7109375" style="37" customWidth="1"/>
    <col min="14595" max="14595" width="60.7109375" style="37" customWidth="1"/>
    <col min="14596" max="14600" width="13.7109375" style="37" customWidth="1"/>
    <col min="14601" max="14608" width="14.140625" style="37" customWidth="1"/>
    <col min="14609" max="14612" width="0" style="37" hidden="1" customWidth="1"/>
    <col min="14613" max="14613" width="1" style="37" customWidth="1"/>
    <col min="14614" max="14614" width="30.7109375" style="37" customWidth="1"/>
    <col min="14615" max="14848" width="11.42578125" style="37"/>
    <col min="14849" max="14850" width="5.7109375" style="37" customWidth="1"/>
    <col min="14851" max="14851" width="60.7109375" style="37" customWidth="1"/>
    <col min="14852" max="14856" width="13.7109375" style="37" customWidth="1"/>
    <col min="14857" max="14864" width="14.140625" style="37" customWidth="1"/>
    <col min="14865" max="14868" width="0" style="37" hidden="1" customWidth="1"/>
    <col min="14869" max="14869" width="1" style="37" customWidth="1"/>
    <col min="14870" max="14870" width="30.7109375" style="37" customWidth="1"/>
    <col min="14871" max="15104" width="11.42578125" style="37"/>
    <col min="15105" max="15106" width="5.7109375" style="37" customWidth="1"/>
    <col min="15107" max="15107" width="60.7109375" style="37" customWidth="1"/>
    <col min="15108" max="15112" width="13.7109375" style="37" customWidth="1"/>
    <col min="15113" max="15120" width="14.140625" style="37" customWidth="1"/>
    <col min="15121" max="15124" width="0" style="37" hidden="1" customWidth="1"/>
    <col min="15125" max="15125" width="1" style="37" customWidth="1"/>
    <col min="15126" max="15126" width="30.7109375" style="37" customWidth="1"/>
    <col min="15127" max="15360" width="11.42578125" style="37"/>
    <col min="15361" max="15362" width="5.7109375" style="37" customWidth="1"/>
    <col min="15363" max="15363" width="60.7109375" style="37" customWidth="1"/>
    <col min="15364" max="15368" width="13.7109375" style="37" customWidth="1"/>
    <col min="15369" max="15376" width="14.140625" style="37" customWidth="1"/>
    <col min="15377" max="15380" width="0" style="37" hidden="1" customWidth="1"/>
    <col min="15381" max="15381" width="1" style="37" customWidth="1"/>
    <col min="15382" max="15382" width="30.7109375" style="37" customWidth="1"/>
    <col min="15383" max="15616" width="11.42578125" style="37"/>
    <col min="15617" max="15618" width="5.7109375" style="37" customWidth="1"/>
    <col min="15619" max="15619" width="60.7109375" style="37" customWidth="1"/>
    <col min="15620" max="15624" width="13.7109375" style="37" customWidth="1"/>
    <col min="15625" max="15632" width="14.140625" style="37" customWidth="1"/>
    <col min="15633" max="15636" width="0" style="37" hidden="1" customWidth="1"/>
    <col min="15637" max="15637" width="1" style="37" customWidth="1"/>
    <col min="15638" max="15638" width="30.7109375" style="37" customWidth="1"/>
    <col min="15639" max="15872" width="11.42578125" style="37"/>
    <col min="15873" max="15874" width="5.7109375" style="37" customWidth="1"/>
    <col min="15875" max="15875" width="60.7109375" style="37" customWidth="1"/>
    <col min="15876" max="15880" width="13.7109375" style="37" customWidth="1"/>
    <col min="15881" max="15888" width="14.140625" style="37" customWidth="1"/>
    <col min="15889" max="15892" width="0" style="37" hidden="1" customWidth="1"/>
    <col min="15893" max="15893" width="1" style="37" customWidth="1"/>
    <col min="15894" max="15894" width="30.7109375" style="37" customWidth="1"/>
    <col min="15895" max="16128" width="11.42578125" style="37"/>
    <col min="16129" max="16130" width="5.7109375" style="37" customWidth="1"/>
    <col min="16131" max="16131" width="60.7109375" style="37" customWidth="1"/>
    <col min="16132" max="16136" width="13.7109375" style="37" customWidth="1"/>
    <col min="16137" max="16144" width="14.140625" style="37" customWidth="1"/>
    <col min="16145" max="16148" width="0" style="37" hidden="1" customWidth="1"/>
    <col min="16149" max="16149" width="1" style="37" customWidth="1"/>
    <col min="16150" max="16150" width="30.7109375" style="37" customWidth="1"/>
    <col min="16151" max="16384" width="11.42578125" style="37"/>
  </cols>
  <sheetData>
    <row r="1" spans="1:24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s="4" customFormat="1" ht="12.75" customHeight="1">
      <c r="A2" s="210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4" ht="12.75" customHeight="1"/>
    <row r="4" spans="1:24" ht="12.75" customHeight="1">
      <c r="A4" s="41" t="s">
        <v>148</v>
      </c>
    </row>
    <row r="5" spans="1:24" ht="12.75" customHeight="1">
      <c r="A5" s="41" t="s">
        <v>150</v>
      </c>
    </row>
    <row r="6" spans="1:24" ht="12.75" customHeight="1">
      <c r="A6" s="41"/>
    </row>
    <row r="7" spans="1:24" ht="12.75" customHeight="1" thickBot="1"/>
    <row r="8" spans="1:24" s="4" customFormat="1" ht="12.75" customHeight="1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7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4" customFormat="1" ht="12.75" customHeight="1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103"/>
      <c r="B10" s="104"/>
      <c r="C10" s="105"/>
      <c r="D10" s="31"/>
      <c r="E10" s="31"/>
      <c r="F10" s="46"/>
      <c r="G10" s="46"/>
      <c r="H10" s="9"/>
      <c r="I10" s="31"/>
      <c r="J10" s="31"/>
      <c r="K10" s="31"/>
      <c r="L10" s="31"/>
      <c r="M10" s="31"/>
      <c r="N10" s="31"/>
      <c r="O10" s="31"/>
      <c r="P10" s="31"/>
      <c r="Q10" s="106"/>
      <c r="R10" s="31"/>
      <c r="S10" s="31"/>
      <c r="T10" s="107"/>
      <c r="V10" s="108"/>
    </row>
    <row r="11" spans="1:24" ht="14.1" customHeight="1">
      <c r="A11" s="33">
        <v>4</v>
      </c>
      <c r="B11" s="34"/>
      <c r="C11" s="38" t="s">
        <v>111</v>
      </c>
      <c r="D11" s="63">
        <v>1784263</v>
      </c>
      <c r="E11" s="63">
        <v>1784263</v>
      </c>
      <c r="F11" s="67">
        <v>6000</v>
      </c>
      <c r="G11" s="67">
        <v>6000</v>
      </c>
      <c r="H11" s="32">
        <f t="shared" ref="H11:H14" si="0">G11/E11</f>
        <v>3.3627329603315207E-3</v>
      </c>
      <c r="I11" s="63">
        <v>1784263</v>
      </c>
      <c r="J11" s="67">
        <f t="shared" ref="J11:J14" si="1">+K11-G11</f>
        <v>1706000</v>
      </c>
      <c r="K11" s="67">
        <v>1712000</v>
      </c>
      <c r="L11" s="15">
        <f t="shared" ref="L11:L14" si="2">+K11/I11</f>
        <v>0.9594998046812605</v>
      </c>
      <c r="M11" s="63">
        <v>1784263</v>
      </c>
      <c r="N11" s="67">
        <f>+O11-K11</f>
        <v>6000</v>
      </c>
      <c r="O11" s="67">
        <v>1718000</v>
      </c>
      <c r="P11" s="15">
        <f>+O11/M11</f>
        <v>0.96286253764159202</v>
      </c>
      <c r="Q11" s="63"/>
      <c r="R11" s="67">
        <f t="shared" ref="R11:R14" si="3">+S11-O11</f>
        <v>-1718000</v>
      </c>
      <c r="S11" s="67"/>
      <c r="T11" s="32" t="e">
        <f t="shared" ref="T11:T14" si="4">+S11/Q11</f>
        <v>#DIV/0!</v>
      </c>
      <c r="V11" s="115"/>
    </row>
    <row r="12" spans="1:24" ht="14.1" customHeight="1">
      <c r="A12" s="33">
        <v>4</v>
      </c>
      <c r="B12" s="34"/>
      <c r="C12" s="38" t="s">
        <v>112</v>
      </c>
      <c r="D12" s="43">
        <v>818000</v>
      </c>
      <c r="E12" s="43">
        <v>818000</v>
      </c>
      <c r="F12" s="55">
        <v>0</v>
      </c>
      <c r="G12" s="55">
        <v>0</v>
      </c>
      <c r="H12" s="121">
        <f t="shared" si="0"/>
        <v>0</v>
      </c>
      <c r="I12" s="43">
        <v>818000</v>
      </c>
      <c r="J12" s="55">
        <f t="shared" si="1"/>
        <v>200000</v>
      </c>
      <c r="K12" s="55">
        <v>200000</v>
      </c>
      <c r="L12" s="122">
        <f t="shared" si="2"/>
        <v>0.24449877750611246</v>
      </c>
      <c r="M12" s="43">
        <v>818000</v>
      </c>
      <c r="N12" s="67">
        <f>+O12-K12</f>
        <v>0</v>
      </c>
      <c r="O12" s="67">
        <v>200000</v>
      </c>
      <c r="P12" s="15">
        <f>+O12/M12</f>
        <v>0.24449877750611246</v>
      </c>
      <c r="Q12" s="43"/>
      <c r="R12" s="67">
        <f t="shared" si="3"/>
        <v>-200000</v>
      </c>
      <c r="S12" s="67"/>
      <c r="T12" s="32" t="e">
        <f t="shared" si="4"/>
        <v>#DIV/0!</v>
      </c>
      <c r="V12" s="123"/>
    </row>
    <row r="13" spans="1:24" ht="14.1" customHeight="1">
      <c r="A13" s="33"/>
      <c r="B13" s="34" t="s">
        <v>0</v>
      </c>
      <c r="C13" s="38" t="s">
        <v>183</v>
      </c>
      <c r="D13" s="68">
        <v>2530688</v>
      </c>
      <c r="E13" s="68">
        <v>2530688</v>
      </c>
      <c r="F13" s="67">
        <v>0</v>
      </c>
      <c r="G13" s="67">
        <v>0</v>
      </c>
      <c r="H13" s="32">
        <f t="shared" si="0"/>
        <v>0</v>
      </c>
      <c r="I13" s="68">
        <v>2530688</v>
      </c>
      <c r="J13" s="67">
        <f t="shared" si="1"/>
        <v>1900000</v>
      </c>
      <c r="K13" s="68">
        <v>1900000</v>
      </c>
      <c r="L13" s="15">
        <f t="shared" si="2"/>
        <v>0.75078397653128315</v>
      </c>
      <c r="M13" s="68">
        <v>2530688</v>
      </c>
      <c r="N13" s="67">
        <f>+O13-K13</f>
        <v>0</v>
      </c>
      <c r="O13" s="68">
        <v>1900000</v>
      </c>
      <c r="P13" s="15">
        <f t="shared" ref="P13:P14" si="5">+O13/M13</f>
        <v>0.75078397653128315</v>
      </c>
      <c r="Q13" s="68"/>
      <c r="R13" s="67">
        <f t="shared" si="3"/>
        <v>-1900000</v>
      </c>
      <c r="S13" s="67"/>
      <c r="T13" s="32" t="e">
        <f t="shared" si="4"/>
        <v>#DIV/0!</v>
      </c>
      <c r="V13" s="115"/>
      <c r="X13" s="30"/>
    </row>
    <row r="14" spans="1:24" ht="24">
      <c r="A14" s="33"/>
      <c r="B14" s="34" t="s">
        <v>1</v>
      </c>
      <c r="C14" s="114" t="s">
        <v>184</v>
      </c>
      <c r="D14" s="68">
        <v>71575</v>
      </c>
      <c r="E14" s="68">
        <v>71575</v>
      </c>
      <c r="F14" s="67">
        <v>6000</v>
      </c>
      <c r="G14" s="67">
        <v>6000</v>
      </c>
      <c r="H14" s="32">
        <f t="shared" si="0"/>
        <v>8.3828152287809987E-2</v>
      </c>
      <c r="I14" s="68">
        <v>71575</v>
      </c>
      <c r="J14" s="67">
        <f t="shared" si="1"/>
        <v>6000</v>
      </c>
      <c r="K14" s="68">
        <v>12000</v>
      </c>
      <c r="L14" s="15">
        <f t="shared" si="2"/>
        <v>0.16765630457561997</v>
      </c>
      <c r="M14" s="68">
        <v>71575</v>
      </c>
      <c r="N14" s="67">
        <f>+O14-K14</f>
        <v>6000</v>
      </c>
      <c r="O14" s="68">
        <v>18000</v>
      </c>
      <c r="P14" s="15">
        <f t="shared" si="5"/>
        <v>0.25148445686342996</v>
      </c>
      <c r="Q14" s="68"/>
      <c r="R14" s="67">
        <f t="shared" si="3"/>
        <v>-18000</v>
      </c>
      <c r="S14" s="67"/>
      <c r="T14" s="32" t="e">
        <f t="shared" si="4"/>
        <v>#DIV/0!</v>
      </c>
      <c r="V14" s="115"/>
      <c r="X14" s="30"/>
    </row>
    <row r="15" spans="1:24" ht="14.1" customHeight="1">
      <c r="A15" s="33"/>
      <c r="B15" s="34"/>
      <c r="C15" s="35"/>
      <c r="D15" s="68"/>
      <c r="E15" s="68"/>
      <c r="F15" s="67"/>
      <c r="G15" s="67"/>
      <c r="H15" s="6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39"/>
      <c r="V15" s="115"/>
      <c r="W15" s="30"/>
    </row>
    <row r="16" spans="1:24" ht="14.1" customHeight="1">
      <c r="A16" s="33">
        <v>5</v>
      </c>
      <c r="B16" s="34"/>
      <c r="C16" s="38" t="s">
        <v>113</v>
      </c>
      <c r="D16" s="43">
        <v>10970429</v>
      </c>
      <c r="E16" s="43">
        <v>10970429</v>
      </c>
      <c r="F16" s="67">
        <v>0</v>
      </c>
      <c r="G16" s="67">
        <v>0</v>
      </c>
      <c r="H16" s="32">
        <f>G16/E16</f>
        <v>0</v>
      </c>
      <c r="I16" s="43">
        <v>10970429</v>
      </c>
      <c r="J16" s="67">
        <f>+K16-G16</f>
        <v>5485215</v>
      </c>
      <c r="K16" s="67">
        <v>5485215</v>
      </c>
      <c r="L16" s="15">
        <f>+K16/I16</f>
        <v>0.50000004557706901</v>
      </c>
      <c r="M16" s="43">
        <v>10970429</v>
      </c>
      <c r="N16" s="67">
        <f>+O16-K16</f>
        <v>2742607</v>
      </c>
      <c r="O16" s="67">
        <v>8227822</v>
      </c>
      <c r="P16" s="15">
        <f>+O16/M16</f>
        <v>0.7500000227885345</v>
      </c>
      <c r="Q16" s="43"/>
      <c r="R16" s="67">
        <f>+S16-O16</f>
        <v>-8227822</v>
      </c>
      <c r="S16" s="67"/>
      <c r="T16" s="32" t="e">
        <f>+S16/Q16</f>
        <v>#DIV/0!</v>
      </c>
      <c r="V16" s="224" t="s">
        <v>196</v>
      </c>
    </row>
    <row r="17" spans="1:24">
      <c r="A17" s="33"/>
      <c r="B17" s="34"/>
      <c r="C17" s="35" t="s">
        <v>114</v>
      </c>
      <c r="D17" s="68">
        <v>354526</v>
      </c>
      <c r="E17" s="68">
        <v>354526</v>
      </c>
      <c r="F17" s="67">
        <v>0</v>
      </c>
      <c r="G17" s="67">
        <v>0</v>
      </c>
      <c r="H17" s="32">
        <f>G17/E17</f>
        <v>0</v>
      </c>
      <c r="I17" s="68">
        <v>354526</v>
      </c>
      <c r="J17" s="67">
        <f t="shared" ref="J17:J18" si="6">+K17-G17</f>
        <v>0</v>
      </c>
      <c r="K17" s="68">
        <v>0</v>
      </c>
      <c r="L17" s="15">
        <f>+K17/I17</f>
        <v>0</v>
      </c>
      <c r="M17" s="68">
        <v>354526</v>
      </c>
      <c r="N17" s="67">
        <f>+O17-K17</f>
        <v>0</v>
      </c>
      <c r="O17" s="68">
        <v>0</v>
      </c>
      <c r="P17" s="15">
        <f>+O17/M17</f>
        <v>0</v>
      </c>
      <c r="Q17" s="68"/>
      <c r="R17" s="67">
        <f>+S17-O17</f>
        <v>0</v>
      </c>
      <c r="S17" s="67"/>
      <c r="T17" s="32" t="e">
        <f>+S17/Q17</f>
        <v>#DIV/0!</v>
      </c>
      <c r="V17" s="225"/>
    </row>
    <row r="18" spans="1:24" ht="48" customHeight="1">
      <c r="A18" s="33"/>
      <c r="B18" s="34"/>
      <c r="C18" s="124" t="s">
        <v>115</v>
      </c>
      <c r="D18" s="68">
        <v>2922863</v>
      </c>
      <c r="E18" s="68">
        <v>2922863</v>
      </c>
      <c r="F18" s="67">
        <v>0</v>
      </c>
      <c r="G18" s="67">
        <v>0</v>
      </c>
      <c r="H18" s="32">
        <f>G18/E18</f>
        <v>0</v>
      </c>
      <c r="I18" s="68">
        <v>2922863</v>
      </c>
      <c r="J18" s="67">
        <f t="shared" si="6"/>
        <v>0</v>
      </c>
      <c r="K18" s="68">
        <v>0</v>
      </c>
      <c r="L18" s="15">
        <f>+K18/I18</f>
        <v>0</v>
      </c>
      <c r="M18" s="68">
        <v>2922863</v>
      </c>
      <c r="N18" s="67">
        <f>+O18-K18</f>
        <v>0</v>
      </c>
      <c r="O18" s="68">
        <v>0</v>
      </c>
      <c r="P18" s="15">
        <f>+O18/M18</f>
        <v>0</v>
      </c>
      <c r="Q18" s="68"/>
      <c r="R18" s="67">
        <f>+S18-O18</f>
        <v>0</v>
      </c>
      <c r="S18" s="67"/>
      <c r="T18" s="32" t="e">
        <f>+S18/Q18</f>
        <v>#DIV/0!</v>
      </c>
      <c r="V18" s="226"/>
    </row>
    <row r="19" spans="1:24" ht="12.75" customHeight="1">
      <c r="A19" s="33"/>
      <c r="B19" s="34"/>
      <c r="C19" s="38"/>
      <c r="D19" s="68"/>
      <c r="E19" s="68"/>
      <c r="F19" s="67"/>
      <c r="G19" s="67"/>
      <c r="H19" s="6"/>
      <c r="I19" s="68"/>
      <c r="J19" s="68"/>
      <c r="K19" s="68"/>
      <c r="L19" s="68"/>
      <c r="M19" s="68"/>
      <c r="N19" s="67"/>
      <c r="O19" s="68"/>
      <c r="P19" s="68"/>
      <c r="Q19" s="68"/>
      <c r="R19" s="68"/>
      <c r="S19" s="68"/>
      <c r="T19" s="39"/>
      <c r="V19" s="115"/>
    </row>
    <row r="20" spans="1:24" ht="14.1" customHeight="1">
      <c r="A20" s="33">
        <v>6</v>
      </c>
      <c r="B20" s="34"/>
      <c r="C20" s="66" t="s">
        <v>162</v>
      </c>
      <c r="D20" s="68">
        <v>6613332</v>
      </c>
      <c r="E20" s="68">
        <v>6613332</v>
      </c>
      <c r="F20" s="67">
        <v>0</v>
      </c>
      <c r="G20" s="67">
        <v>0</v>
      </c>
      <c r="H20" s="32">
        <f>G20/E20</f>
        <v>0</v>
      </c>
      <c r="I20" s="68">
        <v>6613332</v>
      </c>
      <c r="J20" s="67">
        <f>+K20-G20</f>
        <v>0</v>
      </c>
      <c r="K20" s="67">
        <v>0</v>
      </c>
      <c r="L20" s="15">
        <f>+K20/I20</f>
        <v>0</v>
      </c>
      <c r="M20" s="68">
        <v>6613332</v>
      </c>
      <c r="N20" s="67">
        <f>+O20-K20</f>
        <v>1716493</v>
      </c>
      <c r="O20" s="67">
        <v>1716493</v>
      </c>
      <c r="P20" s="15">
        <f>+O20/M20</f>
        <v>0.25955040515129135</v>
      </c>
      <c r="Q20" s="68"/>
      <c r="R20" s="67">
        <f>+S20-O20</f>
        <v>-1716493</v>
      </c>
      <c r="S20" s="67"/>
      <c r="T20" s="32" t="e">
        <f>+S20/Q20</f>
        <v>#DIV/0!</v>
      </c>
      <c r="V20" s="115"/>
    </row>
    <row r="21" spans="1:24" ht="14.1" customHeight="1">
      <c r="A21" s="33">
        <v>6</v>
      </c>
      <c r="B21" s="34"/>
      <c r="C21" s="66" t="s">
        <v>163</v>
      </c>
      <c r="D21" s="68">
        <v>1451023</v>
      </c>
      <c r="E21" s="68">
        <v>1451023</v>
      </c>
      <c r="F21" s="67">
        <v>0</v>
      </c>
      <c r="G21" s="67">
        <v>0</v>
      </c>
      <c r="H21" s="32">
        <f>G21/E21</f>
        <v>0</v>
      </c>
      <c r="I21" s="68">
        <v>1451023</v>
      </c>
      <c r="J21" s="67">
        <f>+K21-G21</f>
        <v>0</v>
      </c>
      <c r="K21" s="67">
        <v>0</v>
      </c>
      <c r="L21" s="15">
        <f>+K21/I21</f>
        <v>0</v>
      </c>
      <c r="M21" s="68">
        <v>1451023</v>
      </c>
      <c r="N21" s="67">
        <f>+O21-K21</f>
        <v>378986</v>
      </c>
      <c r="O21" s="67">
        <v>378986</v>
      </c>
      <c r="P21" s="15">
        <f>+O21/M21</f>
        <v>0.26118538438053707</v>
      </c>
      <c r="Q21" s="68"/>
      <c r="R21" s="67">
        <f>+S21-O21</f>
        <v>-378986</v>
      </c>
      <c r="S21" s="67"/>
      <c r="T21" s="32" t="e">
        <f>+S21/Q21</f>
        <v>#DIV/0!</v>
      </c>
      <c r="V21" s="115"/>
    </row>
    <row r="22" spans="1:24" ht="14.1" customHeight="1">
      <c r="A22" s="33"/>
      <c r="B22" s="34"/>
      <c r="C22" s="66"/>
      <c r="D22" s="68"/>
      <c r="E22" s="68"/>
      <c r="F22" s="67"/>
      <c r="G22" s="67"/>
      <c r="H22" s="6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39"/>
      <c r="V22" s="115"/>
    </row>
    <row r="23" spans="1:24" ht="14.1" customHeight="1">
      <c r="A23" s="33">
        <v>7</v>
      </c>
      <c r="B23" s="34"/>
      <c r="C23" s="66" t="s">
        <v>116</v>
      </c>
      <c r="D23" s="68">
        <v>20222291</v>
      </c>
      <c r="E23" s="68">
        <v>20222291</v>
      </c>
      <c r="F23" s="67">
        <v>0</v>
      </c>
      <c r="G23" s="67">
        <v>0</v>
      </c>
      <c r="H23" s="32">
        <f>G23/E23</f>
        <v>0</v>
      </c>
      <c r="I23" s="68">
        <v>20222291</v>
      </c>
      <c r="J23" s="67">
        <f>+K23-G23</f>
        <v>0</v>
      </c>
      <c r="K23" s="67">
        <v>0</v>
      </c>
      <c r="L23" s="15">
        <f>+K23/I23</f>
        <v>0</v>
      </c>
      <c r="M23" s="68">
        <v>20222291</v>
      </c>
      <c r="N23" s="67">
        <f>+O23-K23</f>
        <v>0</v>
      </c>
      <c r="O23" s="67">
        <v>0</v>
      </c>
      <c r="P23" s="15">
        <f>+O23/M23</f>
        <v>0</v>
      </c>
      <c r="Q23" s="68"/>
      <c r="R23" s="67">
        <f>+S23-O23</f>
        <v>0</v>
      </c>
      <c r="S23" s="67"/>
      <c r="T23" s="32" t="e">
        <f>+S23/Q23</f>
        <v>#DIV/0!</v>
      </c>
      <c r="V23" s="115"/>
      <c r="X23" s="30"/>
    </row>
    <row r="24" spans="1:24" ht="14.1" customHeight="1">
      <c r="A24" s="33">
        <v>7</v>
      </c>
      <c r="B24" s="34"/>
      <c r="C24" s="66" t="s">
        <v>117</v>
      </c>
      <c r="D24" s="68">
        <v>11250259</v>
      </c>
      <c r="E24" s="68">
        <v>11250259</v>
      </c>
      <c r="F24" s="67">
        <v>0</v>
      </c>
      <c r="G24" s="67">
        <v>0</v>
      </c>
      <c r="H24" s="32">
        <f>G24/E24</f>
        <v>0</v>
      </c>
      <c r="I24" s="68">
        <v>11250259</v>
      </c>
      <c r="J24" s="67">
        <f>+K24-G24</f>
        <v>0</v>
      </c>
      <c r="K24" s="67">
        <v>0</v>
      </c>
      <c r="L24" s="15">
        <f>+K24/I24</f>
        <v>0</v>
      </c>
      <c r="M24" s="68">
        <v>11250259</v>
      </c>
      <c r="N24" s="67">
        <f>+O24-K24</f>
        <v>0</v>
      </c>
      <c r="O24" s="67">
        <v>0</v>
      </c>
      <c r="P24" s="15">
        <f>+O24/M24</f>
        <v>0</v>
      </c>
      <c r="Q24" s="68"/>
      <c r="R24" s="67">
        <f>+S24-O24</f>
        <v>0</v>
      </c>
      <c r="S24" s="67"/>
      <c r="T24" s="32" t="e">
        <f>+S24/Q24</f>
        <v>#DIV/0!</v>
      </c>
      <c r="V24" s="115"/>
      <c r="X24" s="30"/>
    </row>
    <row r="25" spans="1:24" ht="14.1" customHeight="1">
      <c r="A25" s="33"/>
      <c r="B25" s="34"/>
      <c r="C25" s="66"/>
      <c r="D25" s="68"/>
      <c r="E25" s="68"/>
      <c r="F25" s="67"/>
      <c r="G25" s="67"/>
      <c r="H25" s="6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39"/>
      <c r="V25" s="40"/>
    </row>
    <row r="26" spans="1:24" ht="14.1" customHeight="1">
      <c r="A26" s="33">
        <v>8</v>
      </c>
      <c r="B26" s="34"/>
      <c r="C26" s="35" t="s">
        <v>164</v>
      </c>
      <c r="D26" s="68">
        <v>38292519</v>
      </c>
      <c r="E26" s="68">
        <v>38292519</v>
      </c>
      <c r="F26" s="67">
        <v>7327076</v>
      </c>
      <c r="G26" s="67">
        <v>7327076</v>
      </c>
      <c r="H26" s="32">
        <f>G26/E26</f>
        <v>0.19134484205648628</v>
      </c>
      <c r="I26" s="68">
        <v>38292519</v>
      </c>
      <c r="J26" s="67">
        <f>+K26-G26</f>
        <v>7327068</v>
      </c>
      <c r="K26" s="67">
        <v>14654144</v>
      </c>
      <c r="L26" s="15">
        <f>+K26/I26</f>
        <v>0.38268947519488078</v>
      </c>
      <c r="M26" s="68">
        <v>38292519</v>
      </c>
      <c r="N26" s="67">
        <f>+O26-K26</f>
        <v>6274004</v>
      </c>
      <c r="O26" s="67">
        <v>20928148</v>
      </c>
      <c r="P26" s="15">
        <f>+O26/M26</f>
        <v>0.54653359315431826</v>
      </c>
      <c r="Q26" s="68"/>
      <c r="R26" s="67">
        <f>+S26-O26</f>
        <v>-20928148</v>
      </c>
      <c r="S26" s="67"/>
      <c r="T26" s="32" t="e">
        <f>+S26/Q26</f>
        <v>#DIV/0!</v>
      </c>
      <c r="V26" s="40"/>
    </row>
    <row r="27" spans="1:24" ht="14.1" customHeight="1">
      <c r="A27" s="33">
        <v>8</v>
      </c>
      <c r="B27" s="34"/>
      <c r="C27" s="35" t="s">
        <v>165</v>
      </c>
      <c r="D27" s="68">
        <v>22550642</v>
      </c>
      <c r="E27" s="68">
        <v>22550642</v>
      </c>
      <c r="F27" s="67">
        <v>4314947</v>
      </c>
      <c r="G27" s="67">
        <v>4314947</v>
      </c>
      <c r="H27" s="32">
        <f>G27/E27</f>
        <v>0.19134475195872472</v>
      </c>
      <c r="I27" s="68">
        <v>22550642</v>
      </c>
      <c r="J27" s="67">
        <f>+K27-G27</f>
        <v>4314944</v>
      </c>
      <c r="K27" s="67">
        <v>8629891</v>
      </c>
      <c r="L27" s="15">
        <f>+K27/I27</f>
        <v>0.38268937088354293</v>
      </c>
      <c r="M27" s="68">
        <v>22550642</v>
      </c>
      <c r="N27" s="67">
        <f>+O27-K27</f>
        <v>3694792</v>
      </c>
      <c r="O27" s="67">
        <v>12324683</v>
      </c>
      <c r="P27" s="15">
        <f>+O27/M27</f>
        <v>0.54653357540774228</v>
      </c>
      <c r="Q27" s="68"/>
      <c r="R27" s="67">
        <f>+S27-O27</f>
        <v>-12324683</v>
      </c>
      <c r="S27" s="67"/>
      <c r="T27" s="32" t="e">
        <f>+S27/Q27</f>
        <v>#DIV/0!</v>
      </c>
      <c r="V27" s="40"/>
    </row>
    <row r="28" spans="1:24" ht="36">
      <c r="A28" s="33"/>
      <c r="B28" s="34"/>
      <c r="C28" s="124" t="s">
        <v>185</v>
      </c>
      <c r="D28" s="68">
        <v>2633049</v>
      </c>
      <c r="E28" s="68">
        <v>2633049</v>
      </c>
      <c r="F28" s="67">
        <v>0</v>
      </c>
      <c r="G28" s="67">
        <v>0</v>
      </c>
      <c r="H28" s="32">
        <f>G28/E28</f>
        <v>0</v>
      </c>
      <c r="I28" s="68">
        <v>2633049</v>
      </c>
      <c r="J28" s="67">
        <f>+K28-G28</f>
        <v>0</v>
      </c>
      <c r="K28" s="68">
        <v>0</v>
      </c>
      <c r="L28" s="15">
        <f>+K28/I28</f>
        <v>0</v>
      </c>
      <c r="M28" s="68">
        <v>2633049</v>
      </c>
      <c r="N28" s="67"/>
      <c r="O28" s="68">
        <v>0</v>
      </c>
      <c r="P28" s="15">
        <f>+O28/M28</f>
        <v>0</v>
      </c>
      <c r="Q28" s="68"/>
      <c r="R28" s="67">
        <f>+S28-O28</f>
        <v>0</v>
      </c>
      <c r="S28" s="67"/>
      <c r="T28" s="32" t="e">
        <f>+S28/Q28</f>
        <v>#DIV/0!</v>
      </c>
      <c r="V28" s="125"/>
    </row>
    <row r="29" spans="1:24" ht="14.1" customHeight="1">
      <c r="A29" s="33"/>
      <c r="B29" s="34"/>
      <c r="C29" s="35"/>
      <c r="D29" s="68"/>
      <c r="E29" s="68"/>
      <c r="F29" s="67"/>
      <c r="G29" s="67"/>
      <c r="H29" s="6"/>
      <c r="I29" s="68"/>
      <c r="J29" s="68"/>
      <c r="K29" s="68"/>
      <c r="L29" s="15"/>
      <c r="M29" s="68"/>
      <c r="N29" s="68"/>
      <c r="O29" s="68"/>
      <c r="P29" s="68"/>
      <c r="Q29" s="68"/>
      <c r="R29" s="68"/>
      <c r="S29" s="68"/>
      <c r="T29" s="39"/>
      <c r="V29" s="40"/>
    </row>
    <row r="30" spans="1:24" ht="14.1" customHeight="1">
      <c r="A30" s="33">
        <v>9</v>
      </c>
      <c r="B30" s="34"/>
      <c r="C30" s="126" t="s">
        <v>118</v>
      </c>
      <c r="D30" s="68">
        <v>5696699</v>
      </c>
      <c r="E30" s="68">
        <v>5696699</v>
      </c>
      <c r="F30" s="67">
        <v>1169172</v>
      </c>
      <c r="G30" s="67">
        <v>1169172</v>
      </c>
      <c r="H30" s="32">
        <f>G30/E30</f>
        <v>0.20523675202077554</v>
      </c>
      <c r="I30" s="68">
        <v>5696699</v>
      </c>
      <c r="J30" s="67">
        <f>+K30-G30</f>
        <v>1633479</v>
      </c>
      <c r="K30" s="67">
        <v>2802651</v>
      </c>
      <c r="L30" s="15">
        <f>+K30/I30</f>
        <v>0.49197807361772145</v>
      </c>
      <c r="M30" s="68">
        <v>5696699</v>
      </c>
      <c r="N30" s="67">
        <f>+O30-K30</f>
        <v>1730905</v>
      </c>
      <c r="O30" s="67">
        <v>4533556</v>
      </c>
      <c r="P30" s="15">
        <f>+O30/M30</f>
        <v>0.79582158018178595</v>
      </c>
      <c r="Q30" s="68"/>
      <c r="R30" s="67">
        <f>+S30-O30</f>
        <v>-4533556</v>
      </c>
      <c r="S30" s="67"/>
      <c r="T30" s="32" t="e">
        <f>+S30/Q30</f>
        <v>#DIV/0!</v>
      </c>
      <c r="V30" s="40"/>
    </row>
    <row r="31" spans="1:24" ht="14.1" customHeight="1">
      <c r="A31" s="33"/>
      <c r="B31" s="34"/>
      <c r="C31" s="126" t="s">
        <v>119</v>
      </c>
      <c r="D31" s="68">
        <v>13442136</v>
      </c>
      <c r="E31" s="68">
        <v>13442136</v>
      </c>
      <c r="F31" s="67">
        <v>0</v>
      </c>
      <c r="G31" s="67">
        <v>0</v>
      </c>
      <c r="H31" s="32">
        <f>G31/E31</f>
        <v>0</v>
      </c>
      <c r="I31" s="68">
        <v>13442136</v>
      </c>
      <c r="J31" s="67">
        <f>+K31-G31</f>
        <v>0</v>
      </c>
      <c r="K31" s="67">
        <v>0</v>
      </c>
      <c r="L31" s="15">
        <f>+K31/I31</f>
        <v>0</v>
      </c>
      <c r="M31" s="68">
        <v>13442136</v>
      </c>
      <c r="N31" s="67">
        <f>+O31-K31</f>
        <v>50000</v>
      </c>
      <c r="O31" s="67">
        <v>50000</v>
      </c>
      <c r="P31" s="15">
        <f>+O31/M31</f>
        <v>3.7196469370641689E-3</v>
      </c>
      <c r="Q31" s="68"/>
      <c r="R31" s="67">
        <f>+S31-O31</f>
        <v>-50000</v>
      </c>
      <c r="S31" s="67"/>
      <c r="T31" s="32" t="e">
        <f>+S31/Q31</f>
        <v>#DIV/0!</v>
      </c>
      <c r="V31" s="40"/>
    </row>
    <row r="32" spans="1:24" ht="36">
      <c r="A32" s="33"/>
      <c r="B32" s="34"/>
      <c r="C32" s="124" t="s">
        <v>161</v>
      </c>
      <c r="D32" s="68">
        <v>262271</v>
      </c>
      <c r="E32" s="68">
        <v>262271</v>
      </c>
      <c r="F32" s="67">
        <v>0</v>
      </c>
      <c r="G32" s="67">
        <v>0</v>
      </c>
      <c r="H32" s="32">
        <f>G32/E32</f>
        <v>0</v>
      </c>
      <c r="I32" s="68">
        <v>262271</v>
      </c>
      <c r="J32" s="67">
        <f>+K32-G32</f>
        <v>0</v>
      </c>
      <c r="K32" s="68">
        <v>0</v>
      </c>
      <c r="L32" s="15">
        <f>+K32/I32</f>
        <v>0</v>
      </c>
      <c r="M32" s="68">
        <v>262271</v>
      </c>
      <c r="N32" s="67">
        <f>+O32-K32</f>
        <v>75000</v>
      </c>
      <c r="O32" s="68">
        <v>75000</v>
      </c>
      <c r="P32" s="15">
        <f>+O32/M32</f>
        <v>0.28596375504726029</v>
      </c>
      <c r="Q32" s="68"/>
      <c r="R32" s="67">
        <f>+S32-O32</f>
        <v>-75000</v>
      </c>
      <c r="S32" s="67"/>
      <c r="T32" s="32" t="e">
        <f>+S32/Q32</f>
        <v>#DIV/0!</v>
      </c>
      <c r="V32" s="40"/>
    </row>
    <row r="33" spans="1:22" ht="14.1" customHeight="1">
      <c r="A33" s="127"/>
      <c r="B33" s="128"/>
      <c r="C33" s="126"/>
      <c r="D33" s="129"/>
      <c r="E33" s="129"/>
      <c r="F33" s="19"/>
      <c r="G33" s="19"/>
      <c r="H33" s="130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1"/>
      <c r="V33" s="40"/>
    </row>
    <row r="34" spans="1:22" ht="14.1" customHeight="1">
      <c r="A34" s="127">
        <v>10</v>
      </c>
      <c r="B34" s="128"/>
      <c r="C34" s="126" t="s">
        <v>166</v>
      </c>
      <c r="D34" s="129">
        <v>7362149</v>
      </c>
      <c r="E34" s="129">
        <v>7362149</v>
      </c>
      <c r="F34" s="19">
        <v>0</v>
      </c>
      <c r="G34" s="19">
        <v>0</v>
      </c>
      <c r="H34" s="32">
        <f>G34/E34</f>
        <v>0</v>
      </c>
      <c r="I34" s="129">
        <v>7362149</v>
      </c>
      <c r="J34" s="67">
        <f>+K34-G34</f>
        <v>0</v>
      </c>
      <c r="K34" s="67">
        <v>0</v>
      </c>
      <c r="L34" s="15">
        <f>+K34/I34</f>
        <v>0</v>
      </c>
      <c r="M34" s="129">
        <v>7362149</v>
      </c>
      <c r="N34" s="67">
        <f>+O34-K34</f>
        <v>0</v>
      </c>
      <c r="O34" s="67">
        <v>0</v>
      </c>
      <c r="P34" s="15">
        <f>+O34/M34</f>
        <v>0</v>
      </c>
      <c r="Q34" s="129"/>
      <c r="R34" s="67">
        <f>+S34-O34</f>
        <v>0</v>
      </c>
      <c r="S34" s="67"/>
      <c r="T34" s="32" t="e">
        <f>+S34/Q34</f>
        <v>#DIV/0!</v>
      </c>
      <c r="V34" s="40"/>
    </row>
    <row r="35" spans="1:22" ht="14.1" customHeight="1">
      <c r="A35" s="127"/>
      <c r="B35" s="128"/>
      <c r="C35" s="126"/>
      <c r="D35" s="129"/>
      <c r="E35" s="129"/>
      <c r="F35" s="19"/>
      <c r="G35" s="19"/>
      <c r="H35" s="132"/>
      <c r="I35" s="129"/>
      <c r="J35" s="19"/>
      <c r="K35" s="19"/>
      <c r="L35" s="133"/>
      <c r="M35" s="129"/>
      <c r="N35" s="19"/>
      <c r="O35" s="19"/>
      <c r="P35" s="133"/>
      <c r="Q35" s="129"/>
      <c r="R35" s="19"/>
      <c r="S35" s="19"/>
      <c r="T35" s="132"/>
      <c r="V35" s="40"/>
    </row>
    <row r="36" spans="1:22" ht="14.1" customHeight="1">
      <c r="A36" s="127">
        <v>11</v>
      </c>
      <c r="B36" s="128"/>
      <c r="C36" s="126" t="s">
        <v>167</v>
      </c>
      <c r="D36" s="129">
        <v>669503</v>
      </c>
      <c r="E36" s="129">
        <v>669503</v>
      </c>
      <c r="F36" s="19">
        <v>0</v>
      </c>
      <c r="G36" s="19">
        <v>0</v>
      </c>
      <c r="H36" s="32">
        <f>G36/E36</f>
        <v>0</v>
      </c>
      <c r="I36" s="129">
        <v>669503</v>
      </c>
      <c r="J36" s="67">
        <f>+K36-G36</f>
        <v>0</v>
      </c>
      <c r="K36" s="19">
        <v>0</v>
      </c>
      <c r="L36" s="15">
        <f>+K36/I36</f>
        <v>0</v>
      </c>
      <c r="M36" s="129">
        <v>669503</v>
      </c>
      <c r="N36" s="67">
        <f>+O36-K36</f>
        <v>0</v>
      </c>
      <c r="O36" s="19">
        <v>0</v>
      </c>
      <c r="P36" s="15">
        <f>+O36/M36</f>
        <v>0</v>
      </c>
      <c r="Q36" s="129"/>
      <c r="R36" s="67">
        <f>+S36-O36</f>
        <v>0</v>
      </c>
      <c r="S36" s="67"/>
      <c r="T36" s="32" t="e">
        <f>+S36/Q36</f>
        <v>#DIV/0!</v>
      </c>
      <c r="V36" s="40"/>
    </row>
    <row r="37" spans="1:22" ht="14.1" customHeight="1">
      <c r="A37" s="127"/>
      <c r="B37" s="128"/>
      <c r="C37" s="126"/>
      <c r="D37" s="129"/>
      <c r="E37" s="129"/>
      <c r="F37" s="19"/>
      <c r="G37" s="19"/>
      <c r="H37" s="132"/>
      <c r="I37" s="129"/>
      <c r="J37" s="19"/>
      <c r="K37" s="19"/>
      <c r="L37" s="133"/>
      <c r="M37" s="129"/>
      <c r="N37" s="19"/>
      <c r="O37" s="19"/>
      <c r="P37" s="133"/>
      <c r="Q37" s="129"/>
      <c r="R37" s="19"/>
      <c r="S37" s="19"/>
      <c r="T37" s="132"/>
      <c r="V37" s="40"/>
    </row>
    <row r="38" spans="1:22" ht="14.1" customHeight="1">
      <c r="A38" s="127">
        <v>12</v>
      </c>
      <c r="B38" s="128"/>
      <c r="C38" s="126" t="s">
        <v>119</v>
      </c>
      <c r="D38" s="129">
        <v>13442136</v>
      </c>
      <c r="E38" s="129">
        <v>13442136</v>
      </c>
      <c r="F38" s="19">
        <v>0</v>
      </c>
      <c r="G38" s="19">
        <v>0</v>
      </c>
      <c r="H38" s="32">
        <f>G38/E38</f>
        <v>0</v>
      </c>
      <c r="I38" s="129">
        <v>13442136</v>
      </c>
      <c r="J38" s="67">
        <f>+K38-G38</f>
        <v>0</v>
      </c>
      <c r="K38" s="19">
        <v>0</v>
      </c>
      <c r="L38" s="15">
        <f>+K38/I38</f>
        <v>0</v>
      </c>
      <c r="M38" s="129">
        <v>13442136</v>
      </c>
      <c r="N38" s="67">
        <f>+O38-K38</f>
        <v>50000</v>
      </c>
      <c r="O38" s="19">
        <v>50000</v>
      </c>
      <c r="P38" s="15">
        <f>+O38/M38</f>
        <v>3.7196469370641689E-3</v>
      </c>
      <c r="Q38" s="129"/>
      <c r="R38" s="19"/>
      <c r="S38" s="19"/>
      <c r="T38" s="132"/>
      <c r="V38" s="40"/>
    </row>
    <row r="39" spans="1:22" ht="14.1" customHeight="1" thickBot="1">
      <c r="A39" s="116"/>
      <c r="B39" s="117"/>
      <c r="C39" s="118"/>
      <c r="D39" s="29"/>
      <c r="E39" s="29"/>
      <c r="F39" s="54"/>
      <c r="G39" s="54"/>
      <c r="H39" s="8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19"/>
      <c r="V39" s="120"/>
    </row>
    <row r="40" spans="1:22" ht="12.75" customHeight="1">
      <c r="A40" s="75"/>
    </row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6:6" ht="12.75" customHeight="1"/>
    <row r="66" spans="6:6" ht="12.75" customHeight="1"/>
    <row r="67" spans="6:6" ht="12.75" customHeight="1"/>
    <row r="68" spans="6:6" ht="12.75" customHeight="1"/>
    <row r="69" spans="6:6" ht="12.75" customHeight="1"/>
    <row r="70" spans="6:6" ht="12.75" customHeight="1"/>
    <row r="71" spans="6:6" ht="12.75" customHeight="1"/>
    <row r="72" spans="6:6" ht="12.75" customHeight="1"/>
    <row r="73" spans="6:6" ht="12.75" customHeight="1">
      <c r="F73" s="61"/>
    </row>
    <row r="74" spans="6:6" ht="12.75" customHeight="1"/>
    <row r="75" spans="6:6" ht="12.75" customHeight="1"/>
    <row r="76" spans="6:6" ht="12.75" customHeight="1"/>
    <row r="77" spans="6:6" ht="12.75" customHeight="1"/>
    <row r="78" spans="6:6" ht="12.75" customHeight="1"/>
    <row r="79" spans="6:6" ht="12.75" customHeight="1"/>
  </sheetData>
  <mergeCells count="7">
    <mergeCell ref="V16:V18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2358-92C6-4577-AFAD-ADAF05BDBE28}">
  <dimension ref="A1:Y95"/>
  <sheetViews>
    <sheetView topLeftCell="A19" workbookViewId="0">
      <selection activeCell="D16" sqref="D16"/>
    </sheetView>
  </sheetViews>
  <sheetFormatPr baseColWidth="10" defaultRowHeight="12"/>
  <cols>
    <col min="1" max="1" width="5.7109375" style="101" customWidth="1"/>
    <col min="2" max="2" width="5.7109375" style="102" customWidth="1"/>
    <col min="3" max="3" width="60.7109375" style="37" customWidth="1"/>
    <col min="4" max="4" width="13.7109375" style="30" customWidth="1"/>
    <col min="5" max="8" width="13.7109375" style="2" hidden="1" customWidth="1"/>
    <col min="9" max="12" width="14.140625" style="30" hidden="1" customWidth="1"/>
    <col min="13" max="16" width="14.140625" style="30" customWidth="1"/>
    <col min="17" max="18" width="14.140625" style="30" hidden="1" customWidth="1"/>
    <col min="19" max="19" width="15.28515625" style="30" hidden="1" customWidth="1"/>
    <col min="20" max="20" width="13.7109375" style="30" hidden="1" customWidth="1"/>
    <col min="21" max="21" width="1" style="30" customWidth="1"/>
    <col min="22" max="22" width="60.140625" style="37" customWidth="1"/>
    <col min="23" max="256" width="11.42578125" style="37"/>
    <col min="257" max="258" width="5.7109375" style="37" customWidth="1"/>
    <col min="259" max="259" width="60.7109375" style="37" customWidth="1"/>
    <col min="260" max="260" width="13.7109375" style="37" customWidth="1"/>
    <col min="261" max="268" width="0" style="37" hidden="1" customWidth="1"/>
    <col min="269" max="272" width="14.140625" style="37" customWidth="1"/>
    <col min="273" max="276" width="0" style="37" hidden="1" customWidth="1"/>
    <col min="277" max="277" width="1" style="37" customWidth="1"/>
    <col min="278" max="278" width="56.28515625" style="37" bestFit="1" customWidth="1"/>
    <col min="279" max="512" width="11.42578125" style="37"/>
    <col min="513" max="514" width="5.7109375" style="37" customWidth="1"/>
    <col min="515" max="515" width="60.7109375" style="37" customWidth="1"/>
    <col min="516" max="516" width="13.7109375" style="37" customWidth="1"/>
    <col min="517" max="524" width="0" style="37" hidden="1" customWidth="1"/>
    <col min="525" max="528" width="14.140625" style="37" customWidth="1"/>
    <col min="529" max="532" width="0" style="37" hidden="1" customWidth="1"/>
    <col min="533" max="533" width="1" style="37" customWidth="1"/>
    <col min="534" max="534" width="56.28515625" style="37" bestFit="1" customWidth="1"/>
    <col min="535" max="768" width="11.42578125" style="37"/>
    <col min="769" max="770" width="5.7109375" style="37" customWidth="1"/>
    <col min="771" max="771" width="60.7109375" style="37" customWidth="1"/>
    <col min="772" max="772" width="13.7109375" style="37" customWidth="1"/>
    <col min="773" max="780" width="0" style="37" hidden="1" customWidth="1"/>
    <col min="781" max="784" width="14.140625" style="37" customWidth="1"/>
    <col min="785" max="788" width="0" style="37" hidden="1" customWidth="1"/>
    <col min="789" max="789" width="1" style="37" customWidth="1"/>
    <col min="790" max="790" width="56.28515625" style="37" bestFit="1" customWidth="1"/>
    <col min="791" max="1024" width="11.42578125" style="37"/>
    <col min="1025" max="1026" width="5.7109375" style="37" customWidth="1"/>
    <col min="1027" max="1027" width="60.7109375" style="37" customWidth="1"/>
    <col min="1028" max="1028" width="13.7109375" style="37" customWidth="1"/>
    <col min="1029" max="1036" width="0" style="37" hidden="1" customWidth="1"/>
    <col min="1037" max="1040" width="14.140625" style="37" customWidth="1"/>
    <col min="1041" max="1044" width="0" style="37" hidden="1" customWidth="1"/>
    <col min="1045" max="1045" width="1" style="37" customWidth="1"/>
    <col min="1046" max="1046" width="56.28515625" style="37" bestFit="1" customWidth="1"/>
    <col min="1047" max="1280" width="11.42578125" style="37"/>
    <col min="1281" max="1282" width="5.7109375" style="37" customWidth="1"/>
    <col min="1283" max="1283" width="60.7109375" style="37" customWidth="1"/>
    <col min="1284" max="1284" width="13.7109375" style="37" customWidth="1"/>
    <col min="1285" max="1292" width="0" style="37" hidden="1" customWidth="1"/>
    <col min="1293" max="1296" width="14.140625" style="37" customWidth="1"/>
    <col min="1297" max="1300" width="0" style="37" hidden="1" customWidth="1"/>
    <col min="1301" max="1301" width="1" style="37" customWidth="1"/>
    <col min="1302" max="1302" width="56.28515625" style="37" bestFit="1" customWidth="1"/>
    <col min="1303" max="1536" width="11.42578125" style="37"/>
    <col min="1537" max="1538" width="5.7109375" style="37" customWidth="1"/>
    <col min="1539" max="1539" width="60.7109375" style="37" customWidth="1"/>
    <col min="1540" max="1540" width="13.7109375" style="37" customWidth="1"/>
    <col min="1541" max="1548" width="0" style="37" hidden="1" customWidth="1"/>
    <col min="1549" max="1552" width="14.140625" style="37" customWidth="1"/>
    <col min="1553" max="1556" width="0" style="37" hidden="1" customWidth="1"/>
    <col min="1557" max="1557" width="1" style="37" customWidth="1"/>
    <col min="1558" max="1558" width="56.28515625" style="37" bestFit="1" customWidth="1"/>
    <col min="1559" max="1792" width="11.42578125" style="37"/>
    <col min="1793" max="1794" width="5.7109375" style="37" customWidth="1"/>
    <col min="1795" max="1795" width="60.7109375" style="37" customWidth="1"/>
    <col min="1796" max="1796" width="13.7109375" style="37" customWidth="1"/>
    <col min="1797" max="1804" width="0" style="37" hidden="1" customWidth="1"/>
    <col min="1805" max="1808" width="14.140625" style="37" customWidth="1"/>
    <col min="1809" max="1812" width="0" style="37" hidden="1" customWidth="1"/>
    <col min="1813" max="1813" width="1" style="37" customWidth="1"/>
    <col min="1814" max="1814" width="56.28515625" style="37" bestFit="1" customWidth="1"/>
    <col min="1815" max="2048" width="11.42578125" style="37"/>
    <col min="2049" max="2050" width="5.7109375" style="37" customWidth="1"/>
    <col min="2051" max="2051" width="60.7109375" style="37" customWidth="1"/>
    <col min="2052" max="2052" width="13.7109375" style="37" customWidth="1"/>
    <col min="2053" max="2060" width="0" style="37" hidden="1" customWidth="1"/>
    <col min="2061" max="2064" width="14.140625" style="37" customWidth="1"/>
    <col min="2065" max="2068" width="0" style="37" hidden="1" customWidth="1"/>
    <col min="2069" max="2069" width="1" style="37" customWidth="1"/>
    <col min="2070" max="2070" width="56.28515625" style="37" bestFit="1" customWidth="1"/>
    <col min="2071" max="2304" width="11.42578125" style="37"/>
    <col min="2305" max="2306" width="5.7109375" style="37" customWidth="1"/>
    <col min="2307" max="2307" width="60.7109375" style="37" customWidth="1"/>
    <col min="2308" max="2308" width="13.7109375" style="37" customWidth="1"/>
    <col min="2309" max="2316" width="0" style="37" hidden="1" customWidth="1"/>
    <col min="2317" max="2320" width="14.140625" style="37" customWidth="1"/>
    <col min="2321" max="2324" width="0" style="37" hidden="1" customWidth="1"/>
    <col min="2325" max="2325" width="1" style="37" customWidth="1"/>
    <col min="2326" max="2326" width="56.28515625" style="37" bestFit="1" customWidth="1"/>
    <col min="2327" max="2560" width="11.42578125" style="37"/>
    <col min="2561" max="2562" width="5.7109375" style="37" customWidth="1"/>
    <col min="2563" max="2563" width="60.7109375" style="37" customWidth="1"/>
    <col min="2564" max="2564" width="13.7109375" style="37" customWidth="1"/>
    <col min="2565" max="2572" width="0" style="37" hidden="1" customWidth="1"/>
    <col min="2573" max="2576" width="14.140625" style="37" customWidth="1"/>
    <col min="2577" max="2580" width="0" style="37" hidden="1" customWidth="1"/>
    <col min="2581" max="2581" width="1" style="37" customWidth="1"/>
    <col min="2582" max="2582" width="56.28515625" style="37" bestFit="1" customWidth="1"/>
    <col min="2583" max="2816" width="11.42578125" style="37"/>
    <col min="2817" max="2818" width="5.7109375" style="37" customWidth="1"/>
    <col min="2819" max="2819" width="60.7109375" style="37" customWidth="1"/>
    <col min="2820" max="2820" width="13.7109375" style="37" customWidth="1"/>
    <col min="2821" max="2828" width="0" style="37" hidden="1" customWidth="1"/>
    <col min="2829" max="2832" width="14.140625" style="37" customWidth="1"/>
    <col min="2833" max="2836" width="0" style="37" hidden="1" customWidth="1"/>
    <col min="2837" max="2837" width="1" style="37" customWidth="1"/>
    <col min="2838" max="2838" width="56.28515625" style="37" bestFit="1" customWidth="1"/>
    <col min="2839" max="3072" width="11.42578125" style="37"/>
    <col min="3073" max="3074" width="5.7109375" style="37" customWidth="1"/>
    <col min="3075" max="3075" width="60.7109375" style="37" customWidth="1"/>
    <col min="3076" max="3076" width="13.7109375" style="37" customWidth="1"/>
    <col min="3077" max="3084" width="0" style="37" hidden="1" customWidth="1"/>
    <col min="3085" max="3088" width="14.140625" style="37" customWidth="1"/>
    <col min="3089" max="3092" width="0" style="37" hidden="1" customWidth="1"/>
    <col min="3093" max="3093" width="1" style="37" customWidth="1"/>
    <col min="3094" max="3094" width="56.28515625" style="37" bestFit="1" customWidth="1"/>
    <col min="3095" max="3328" width="11.42578125" style="37"/>
    <col min="3329" max="3330" width="5.7109375" style="37" customWidth="1"/>
    <col min="3331" max="3331" width="60.7109375" style="37" customWidth="1"/>
    <col min="3332" max="3332" width="13.7109375" style="37" customWidth="1"/>
    <col min="3333" max="3340" width="0" style="37" hidden="1" customWidth="1"/>
    <col min="3341" max="3344" width="14.140625" style="37" customWidth="1"/>
    <col min="3345" max="3348" width="0" style="37" hidden="1" customWidth="1"/>
    <col min="3349" max="3349" width="1" style="37" customWidth="1"/>
    <col min="3350" max="3350" width="56.28515625" style="37" bestFit="1" customWidth="1"/>
    <col min="3351" max="3584" width="11.42578125" style="37"/>
    <col min="3585" max="3586" width="5.7109375" style="37" customWidth="1"/>
    <col min="3587" max="3587" width="60.7109375" style="37" customWidth="1"/>
    <col min="3588" max="3588" width="13.7109375" style="37" customWidth="1"/>
    <col min="3589" max="3596" width="0" style="37" hidden="1" customWidth="1"/>
    <col min="3597" max="3600" width="14.140625" style="37" customWidth="1"/>
    <col min="3601" max="3604" width="0" style="37" hidden="1" customWidth="1"/>
    <col min="3605" max="3605" width="1" style="37" customWidth="1"/>
    <col min="3606" max="3606" width="56.28515625" style="37" bestFit="1" customWidth="1"/>
    <col min="3607" max="3840" width="11.42578125" style="37"/>
    <col min="3841" max="3842" width="5.7109375" style="37" customWidth="1"/>
    <col min="3843" max="3843" width="60.7109375" style="37" customWidth="1"/>
    <col min="3844" max="3844" width="13.7109375" style="37" customWidth="1"/>
    <col min="3845" max="3852" width="0" style="37" hidden="1" customWidth="1"/>
    <col min="3853" max="3856" width="14.140625" style="37" customWidth="1"/>
    <col min="3857" max="3860" width="0" style="37" hidden="1" customWidth="1"/>
    <col min="3861" max="3861" width="1" style="37" customWidth="1"/>
    <col min="3862" max="3862" width="56.28515625" style="37" bestFit="1" customWidth="1"/>
    <col min="3863" max="4096" width="11.42578125" style="37"/>
    <col min="4097" max="4098" width="5.7109375" style="37" customWidth="1"/>
    <col min="4099" max="4099" width="60.7109375" style="37" customWidth="1"/>
    <col min="4100" max="4100" width="13.7109375" style="37" customWidth="1"/>
    <col min="4101" max="4108" width="0" style="37" hidden="1" customWidth="1"/>
    <col min="4109" max="4112" width="14.140625" style="37" customWidth="1"/>
    <col min="4113" max="4116" width="0" style="37" hidden="1" customWidth="1"/>
    <col min="4117" max="4117" width="1" style="37" customWidth="1"/>
    <col min="4118" max="4118" width="56.28515625" style="37" bestFit="1" customWidth="1"/>
    <col min="4119" max="4352" width="11.42578125" style="37"/>
    <col min="4353" max="4354" width="5.7109375" style="37" customWidth="1"/>
    <col min="4355" max="4355" width="60.7109375" style="37" customWidth="1"/>
    <col min="4356" max="4356" width="13.7109375" style="37" customWidth="1"/>
    <col min="4357" max="4364" width="0" style="37" hidden="1" customWidth="1"/>
    <col min="4365" max="4368" width="14.140625" style="37" customWidth="1"/>
    <col min="4369" max="4372" width="0" style="37" hidden="1" customWidth="1"/>
    <col min="4373" max="4373" width="1" style="37" customWidth="1"/>
    <col min="4374" max="4374" width="56.28515625" style="37" bestFit="1" customWidth="1"/>
    <col min="4375" max="4608" width="11.42578125" style="37"/>
    <col min="4609" max="4610" width="5.7109375" style="37" customWidth="1"/>
    <col min="4611" max="4611" width="60.7109375" style="37" customWidth="1"/>
    <col min="4612" max="4612" width="13.7109375" style="37" customWidth="1"/>
    <col min="4613" max="4620" width="0" style="37" hidden="1" customWidth="1"/>
    <col min="4621" max="4624" width="14.140625" style="37" customWidth="1"/>
    <col min="4625" max="4628" width="0" style="37" hidden="1" customWidth="1"/>
    <col min="4629" max="4629" width="1" style="37" customWidth="1"/>
    <col min="4630" max="4630" width="56.28515625" style="37" bestFit="1" customWidth="1"/>
    <col min="4631" max="4864" width="11.42578125" style="37"/>
    <col min="4865" max="4866" width="5.7109375" style="37" customWidth="1"/>
    <col min="4867" max="4867" width="60.7109375" style="37" customWidth="1"/>
    <col min="4868" max="4868" width="13.7109375" style="37" customWidth="1"/>
    <col min="4869" max="4876" width="0" style="37" hidden="1" customWidth="1"/>
    <col min="4877" max="4880" width="14.140625" style="37" customWidth="1"/>
    <col min="4881" max="4884" width="0" style="37" hidden="1" customWidth="1"/>
    <col min="4885" max="4885" width="1" style="37" customWidth="1"/>
    <col min="4886" max="4886" width="56.28515625" style="37" bestFit="1" customWidth="1"/>
    <col min="4887" max="5120" width="11.42578125" style="37"/>
    <col min="5121" max="5122" width="5.7109375" style="37" customWidth="1"/>
    <col min="5123" max="5123" width="60.7109375" style="37" customWidth="1"/>
    <col min="5124" max="5124" width="13.7109375" style="37" customWidth="1"/>
    <col min="5125" max="5132" width="0" style="37" hidden="1" customWidth="1"/>
    <col min="5133" max="5136" width="14.140625" style="37" customWidth="1"/>
    <col min="5137" max="5140" width="0" style="37" hidden="1" customWidth="1"/>
    <col min="5141" max="5141" width="1" style="37" customWidth="1"/>
    <col min="5142" max="5142" width="56.28515625" style="37" bestFit="1" customWidth="1"/>
    <col min="5143" max="5376" width="11.42578125" style="37"/>
    <col min="5377" max="5378" width="5.7109375" style="37" customWidth="1"/>
    <col min="5379" max="5379" width="60.7109375" style="37" customWidth="1"/>
    <col min="5380" max="5380" width="13.7109375" style="37" customWidth="1"/>
    <col min="5381" max="5388" width="0" style="37" hidden="1" customWidth="1"/>
    <col min="5389" max="5392" width="14.140625" style="37" customWidth="1"/>
    <col min="5393" max="5396" width="0" style="37" hidden="1" customWidth="1"/>
    <col min="5397" max="5397" width="1" style="37" customWidth="1"/>
    <col min="5398" max="5398" width="56.28515625" style="37" bestFit="1" customWidth="1"/>
    <col min="5399" max="5632" width="11.42578125" style="37"/>
    <col min="5633" max="5634" width="5.7109375" style="37" customWidth="1"/>
    <col min="5635" max="5635" width="60.7109375" style="37" customWidth="1"/>
    <col min="5636" max="5636" width="13.7109375" style="37" customWidth="1"/>
    <col min="5637" max="5644" width="0" style="37" hidden="1" customWidth="1"/>
    <col min="5645" max="5648" width="14.140625" style="37" customWidth="1"/>
    <col min="5649" max="5652" width="0" style="37" hidden="1" customWidth="1"/>
    <col min="5653" max="5653" width="1" style="37" customWidth="1"/>
    <col min="5654" max="5654" width="56.28515625" style="37" bestFit="1" customWidth="1"/>
    <col min="5655" max="5888" width="11.42578125" style="37"/>
    <col min="5889" max="5890" width="5.7109375" style="37" customWidth="1"/>
    <col min="5891" max="5891" width="60.7109375" style="37" customWidth="1"/>
    <col min="5892" max="5892" width="13.7109375" style="37" customWidth="1"/>
    <col min="5893" max="5900" width="0" style="37" hidden="1" customWidth="1"/>
    <col min="5901" max="5904" width="14.140625" style="37" customWidth="1"/>
    <col min="5905" max="5908" width="0" style="37" hidden="1" customWidth="1"/>
    <col min="5909" max="5909" width="1" style="37" customWidth="1"/>
    <col min="5910" max="5910" width="56.28515625" style="37" bestFit="1" customWidth="1"/>
    <col min="5911" max="6144" width="11.42578125" style="37"/>
    <col min="6145" max="6146" width="5.7109375" style="37" customWidth="1"/>
    <col min="6147" max="6147" width="60.7109375" style="37" customWidth="1"/>
    <col min="6148" max="6148" width="13.7109375" style="37" customWidth="1"/>
    <col min="6149" max="6156" width="0" style="37" hidden="1" customWidth="1"/>
    <col min="6157" max="6160" width="14.140625" style="37" customWidth="1"/>
    <col min="6161" max="6164" width="0" style="37" hidden="1" customWidth="1"/>
    <col min="6165" max="6165" width="1" style="37" customWidth="1"/>
    <col min="6166" max="6166" width="56.28515625" style="37" bestFit="1" customWidth="1"/>
    <col min="6167" max="6400" width="11.42578125" style="37"/>
    <col min="6401" max="6402" width="5.7109375" style="37" customWidth="1"/>
    <col min="6403" max="6403" width="60.7109375" style="37" customWidth="1"/>
    <col min="6404" max="6404" width="13.7109375" style="37" customWidth="1"/>
    <col min="6405" max="6412" width="0" style="37" hidden="1" customWidth="1"/>
    <col min="6413" max="6416" width="14.140625" style="37" customWidth="1"/>
    <col min="6417" max="6420" width="0" style="37" hidden="1" customWidth="1"/>
    <col min="6421" max="6421" width="1" style="37" customWidth="1"/>
    <col min="6422" max="6422" width="56.28515625" style="37" bestFit="1" customWidth="1"/>
    <col min="6423" max="6656" width="11.42578125" style="37"/>
    <col min="6657" max="6658" width="5.7109375" style="37" customWidth="1"/>
    <col min="6659" max="6659" width="60.7109375" style="37" customWidth="1"/>
    <col min="6660" max="6660" width="13.7109375" style="37" customWidth="1"/>
    <col min="6661" max="6668" width="0" style="37" hidden="1" customWidth="1"/>
    <col min="6669" max="6672" width="14.140625" style="37" customWidth="1"/>
    <col min="6673" max="6676" width="0" style="37" hidden="1" customWidth="1"/>
    <col min="6677" max="6677" width="1" style="37" customWidth="1"/>
    <col min="6678" max="6678" width="56.28515625" style="37" bestFit="1" customWidth="1"/>
    <col min="6679" max="6912" width="11.42578125" style="37"/>
    <col min="6913" max="6914" width="5.7109375" style="37" customWidth="1"/>
    <col min="6915" max="6915" width="60.7109375" style="37" customWidth="1"/>
    <col min="6916" max="6916" width="13.7109375" style="37" customWidth="1"/>
    <col min="6917" max="6924" width="0" style="37" hidden="1" customWidth="1"/>
    <col min="6925" max="6928" width="14.140625" style="37" customWidth="1"/>
    <col min="6929" max="6932" width="0" style="37" hidden="1" customWidth="1"/>
    <col min="6933" max="6933" width="1" style="37" customWidth="1"/>
    <col min="6934" max="6934" width="56.28515625" style="37" bestFit="1" customWidth="1"/>
    <col min="6935" max="7168" width="11.42578125" style="37"/>
    <col min="7169" max="7170" width="5.7109375" style="37" customWidth="1"/>
    <col min="7171" max="7171" width="60.7109375" style="37" customWidth="1"/>
    <col min="7172" max="7172" width="13.7109375" style="37" customWidth="1"/>
    <col min="7173" max="7180" width="0" style="37" hidden="1" customWidth="1"/>
    <col min="7181" max="7184" width="14.140625" style="37" customWidth="1"/>
    <col min="7185" max="7188" width="0" style="37" hidden="1" customWidth="1"/>
    <col min="7189" max="7189" width="1" style="37" customWidth="1"/>
    <col min="7190" max="7190" width="56.28515625" style="37" bestFit="1" customWidth="1"/>
    <col min="7191" max="7424" width="11.42578125" style="37"/>
    <col min="7425" max="7426" width="5.7109375" style="37" customWidth="1"/>
    <col min="7427" max="7427" width="60.7109375" style="37" customWidth="1"/>
    <col min="7428" max="7428" width="13.7109375" style="37" customWidth="1"/>
    <col min="7429" max="7436" width="0" style="37" hidden="1" customWidth="1"/>
    <col min="7437" max="7440" width="14.140625" style="37" customWidth="1"/>
    <col min="7441" max="7444" width="0" style="37" hidden="1" customWidth="1"/>
    <col min="7445" max="7445" width="1" style="37" customWidth="1"/>
    <col min="7446" max="7446" width="56.28515625" style="37" bestFit="1" customWidth="1"/>
    <col min="7447" max="7680" width="11.42578125" style="37"/>
    <col min="7681" max="7682" width="5.7109375" style="37" customWidth="1"/>
    <col min="7683" max="7683" width="60.7109375" style="37" customWidth="1"/>
    <col min="7684" max="7684" width="13.7109375" style="37" customWidth="1"/>
    <col min="7685" max="7692" width="0" style="37" hidden="1" customWidth="1"/>
    <col min="7693" max="7696" width="14.140625" style="37" customWidth="1"/>
    <col min="7697" max="7700" width="0" style="37" hidden="1" customWidth="1"/>
    <col min="7701" max="7701" width="1" style="37" customWidth="1"/>
    <col min="7702" max="7702" width="56.28515625" style="37" bestFit="1" customWidth="1"/>
    <col min="7703" max="7936" width="11.42578125" style="37"/>
    <col min="7937" max="7938" width="5.7109375" style="37" customWidth="1"/>
    <col min="7939" max="7939" width="60.7109375" style="37" customWidth="1"/>
    <col min="7940" max="7940" width="13.7109375" style="37" customWidth="1"/>
    <col min="7941" max="7948" width="0" style="37" hidden="1" customWidth="1"/>
    <col min="7949" max="7952" width="14.140625" style="37" customWidth="1"/>
    <col min="7953" max="7956" width="0" style="37" hidden="1" customWidth="1"/>
    <col min="7957" max="7957" width="1" style="37" customWidth="1"/>
    <col min="7958" max="7958" width="56.28515625" style="37" bestFit="1" customWidth="1"/>
    <col min="7959" max="8192" width="11.42578125" style="37"/>
    <col min="8193" max="8194" width="5.7109375" style="37" customWidth="1"/>
    <col min="8195" max="8195" width="60.7109375" style="37" customWidth="1"/>
    <col min="8196" max="8196" width="13.7109375" style="37" customWidth="1"/>
    <col min="8197" max="8204" width="0" style="37" hidden="1" customWidth="1"/>
    <col min="8205" max="8208" width="14.140625" style="37" customWidth="1"/>
    <col min="8209" max="8212" width="0" style="37" hidden="1" customWidth="1"/>
    <col min="8213" max="8213" width="1" style="37" customWidth="1"/>
    <col min="8214" max="8214" width="56.28515625" style="37" bestFit="1" customWidth="1"/>
    <col min="8215" max="8448" width="11.42578125" style="37"/>
    <col min="8449" max="8450" width="5.7109375" style="37" customWidth="1"/>
    <col min="8451" max="8451" width="60.7109375" style="37" customWidth="1"/>
    <col min="8452" max="8452" width="13.7109375" style="37" customWidth="1"/>
    <col min="8453" max="8460" width="0" style="37" hidden="1" customWidth="1"/>
    <col min="8461" max="8464" width="14.140625" style="37" customWidth="1"/>
    <col min="8465" max="8468" width="0" style="37" hidden="1" customWidth="1"/>
    <col min="8469" max="8469" width="1" style="37" customWidth="1"/>
    <col min="8470" max="8470" width="56.28515625" style="37" bestFit="1" customWidth="1"/>
    <col min="8471" max="8704" width="11.42578125" style="37"/>
    <col min="8705" max="8706" width="5.7109375" style="37" customWidth="1"/>
    <col min="8707" max="8707" width="60.7109375" style="37" customWidth="1"/>
    <col min="8708" max="8708" width="13.7109375" style="37" customWidth="1"/>
    <col min="8709" max="8716" width="0" style="37" hidden="1" customWidth="1"/>
    <col min="8717" max="8720" width="14.140625" style="37" customWidth="1"/>
    <col min="8721" max="8724" width="0" style="37" hidden="1" customWidth="1"/>
    <col min="8725" max="8725" width="1" style="37" customWidth="1"/>
    <col min="8726" max="8726" width="56.28515625" style="37" bestFit="1" customWidth="1"/>
    <col min="8727" max="8960" width="11.42578125" style="37"/>
    <col min="8961" max="8962" width="5.7109375" style="37" customWidth="1"/>
    <col min="8963" max="8963" width="60.7109375" style="37" customWidth="1"/>
    <col min="8964" max="8964" width="13.7109375" style="37" customWidth="1"/>
    <col min="8965" max="8972" width="0" style="37" hidden="1" customWidth="1"/>
    <col min="8973" max="8976" width="14.140625" style="37" customWidth="1"/>
    <col min="8977" max="8980" width="0" style="37" hidden="1" customWidth="1"/>
    <col min="8981" max="8981" width="1" style="37" customWidth="1"/>
    <col min="8982" max="8982" width="56.28515625" style="37" bestFit="1" customWidth="1"/>
    <col min="8983" max="9216" width="11.42578125" style="37"/>
    <col min="9217" max="9218" width="5.7109375" style="37" customWidth="1"/>
    <col min="9219" max="9219" width="60.7109375" style="37" customWidth="1"/>
    <col min="9220" max="9220" width="13.7109375" style="37" customWidth="1"/>
    <col min="9221" max="9228" width="0" style="37" hidden="1" customWidth="1"/>
    <col min="9229" max="9232" width="14.140625" style="37" customWidth="1"/>
    <col min="9233" max="9236" width="0" style="37" hidden="1" customWidth="1"/>
    <col min="9237" max="9237" width="1" style="37" customWidth="1"/>
    <col min="9238" max="9238" width="56.28515625" style="37" bestFit="1" customWidth="1"/>
    <col min="9239" max="9472" width="11.42578125" style="37"/>
    <col min="9473" max="9474" width="5.7109375" style="37" customWidth="1"/>
    <col min="9475" max="9475" width="60.7109375" style="37" customWidth="1"/>
    <col min="9476" max="9476" width="13.7109375" style="37" customWidth="1"/>
    <col min="9477" max="9484" width="0" style="37" hidden="1" customWidth="1"/>
    <col min="9485" max="9488" width="14.140625" style="37" customWidth="1"/>
    <col min="9489" max="9492" width="0" style="37" hidden="1" customWidth="1"/>
    <col min="9493" max="9493" width="1" style="37" customWidth="1"/>
    <col min="9494" max="9494" width="56.28515625" style="37" bestFit="1" customWidth="1"/>
    <col min="9495" max="9728" width="11.42578125" style="37"/>
    <col min="9729" max="9730" width="5.7109375" style="37" customWidth="1"/>
    <col min="9731" max="9731" width="60.7109375" style="37" customWidth="1"/>
    <col min="9732" max="9732" width="13.7109375" style="37" customWidth="1"/>
    <col min="9733" max="9740" width="0" style="37" hidden="1" customWidth="1"/>
    <col min="9741" max="9744" width="14.140625" style="37" customWidth="1"/>
    <col min="9745" max="9748" width="0" style="37" hidden="1" customWidth="1"/>
    <col min="9749" max="9749" width="1" style="37" customWidth="1"/>
    <col min="9750" max="9750" width="56.28515625" style="37" bestFit="1" customWidth="1"/>
    <col min="9751" max="9984" width="11.42578125" style="37"/>
    <col min="9985" max="9986" width="5.7109375" style="37" customWidth="1"/>
    <col min="9987" max="9987" width="60.7109375" style="37" customWidth="1"/>
    <col min="9988" max="9988" width="13.7109375" style="37" customWidth="1"/>
    <col min="9989" max="9996" width="0" style="37" hidden="1" customWidth="1"/>
    <col min="9997" max="10000" width="14.140625" style="37" customWidth="1"/>
    <col min="10001" max="10004" width="0" style="37" hidden="1" customWidth="1"/>
    <col min="10005" max="10005" width="1" style="37" customWidth="1"/>
    <col min="10006" max="10006" width="56.28515625" style="37" bestFit="1" customWidth="1"/>
    <col min="10007" max="10240" width="11.42578125" style="37"/>
    <col min="10241" max="10242" width="5.7109375" style="37" customWidth="1"/>
    <col min="10243" max="10243" width="60.7109375" style="37" customWidth="1"/>
    <col min="10244" max="10244" width="13.7109375" style="37" customWidth="1"/>
    <col min="10245" max="10252" width="0" style="37" hidden="1" customWidth="1"/>
    <col min="10253" max="10256" width="14.140625" style="37" customWidth="1"/>
    <col min="10257" max="10260" width="0" style="37" hidden="1" customWidth="1"/>
    <col min="10261" max="10261" width="1" style="37" customWidth="1"/>
    <col min="10262" max="10262" width="56.28515625" style="37" bestFit="1" customWidth="1"/>
    <col min="10263" max="10496" width="11.42578125" style="37"/>
    <col min="10497" max="10498" width="5.7109375" style="37" customWidth="1"/>
    <col min="10499" max="10499" width="60.7109375" style="37" customWidth="1"/>
    <col min="10500" max="10500" width="13.7109375" style="37" customWidth="1"/>
    <col min="10501" max="10508" width="0" style="37" hidden="1" customWidth="1"/>
    <col min="10509" max="10512" width="14.140625" style="37" customWidth="1"/>
    <col min="10513" max="10516" width="0" style="37" hidden="1" customWidth="1"/>
    <col min="10517" max="10517" width="1" style="37" customWidth="1"/>
    <col min="10518" max="10518" width="56.28515625" style="37" bestFit="1" customWidth="1"/>
    <col min="10519" max="10752" width="11.42578125" style="37"/>
    <col min="10753" max="10754" width="5.7109375" style="37" customWidth="1"/>
    <col min="10755" max="10755" width="60.7109375" style="37" customWidth="1"/>
    <col min="10756" max="10756" width="13.7109375" style="37" customWidth="1"/>
    <col min="10757" max="10764" width="0" style="37" hidden="1" customWidth="1"/>
    <col min="10765" max="10768" width="14.140625" style="37" customWidth="1"/>
    <col min="10769" max="10772" width="0" style="37" hidden="1" customWidth="1"/>
    <col min="10773" max="10773" width="1" style="37" customWidth="1"/>
    <col min="10774" max="10774" width="56.28515625" style="37" bestFit="1" customWidth="1"/>
    <col min="10775" max="11008" width="11.42578125" style="37"/>
    <col min="11009" max="11010" width="5.7109375" style="37" customWidth="1"/>
    <col min="11011" max="11011" width="60.7109375" style="37" customWidth="1"/>
    <col min="11012" max="11012" width="13.7109375" style="37" customWidth="1"/>
    <col min="11013" max="11020" width="0" style="37" hidden="1" customWidth="1"/>
    <col min="11021" max="11024" width="14.140625" style="37" customWidth="1"/>
    <col min="11025" max="11028" width="0" style="37" hidden="1" customWidth="1"/>
    <col min="11029" max="11029" width="1" style="37" customWidth="1"/>
    <col min="11030" max="11030" width="56.28515625" style="37" bestFit="1" customWidth="1"/>
    <col min="11031" max="11264" width="11.42578125" style="37"/>
    <col min="11265" max="11266" width="5.7109375" style="37" customWidth="1"/>
    <col min="11267" max="11267" width="60.7109375" style="37" customWidth="1"/>
    <col min="11268" max="11268" width="13.7109375" style="37" customWidth="1"/>
    <col min="11269" max="11276" width="0" style="37" hidden="1" customWidth="1"/>
    <col min="11277" max="11280" width="14.140625" style="37" customWidth="1"/>
    <col min="11281" max="11284" width="0" style="37" hidden="1" customWidth="1"/>
    <col min="11285" max="11285" width="1" style="37" customWidth="1"/>
    <col min="11286" max="11286" width="56.28515625" style="37" bestFit="1" customWidth="1"/>
    <col min="11287" max="11520" width="11.42578125" style="37"/>
    <col min="11521" max="11522" width="5.7109375" style="37" customWidth="1"/>
    <col min="11523" max="11523" width="60.7109375" style="37" customWidth="1"/>
    <col min="11524" max="11524" width="13.7109375" style="37" customWidth="1"/>
    <col min="11525" max="11532" width="0" style="37" hidden="1" customWidth="1"/>
    <col min="11533" max="11536" width="14.140625" style="37" customWidth="1"/>
    <col min="11537" max="11540" width="0" style="37" hidden="1" customWidth="1"/>
    <col min="11541" max="11541" width="1" style="37" customWidth="1"/>
    <col min="11542" max="11542" width="56.28515625" style="37" bestFit="1" customWidth="1"/>
    <col min="11543" max="11776" width="11.42578125" style="37"/>
    <col min="11777" max="11778" width="5.7109375" style="37" customWidth="1"/>
    <col min="11779" max="11779" width="60.7109375" style="37" customWidth="1"/>
    <col min="11780" max="11780" width="13.7109375" style="37" customWidth="1"/>
    <col min="11781" max="11788" width="0" style="37" hidden="1" customWidth="1"/>
    <col min="11789" max="11792" width="14.140625" style="37" customWidth="1"/>
    <col min="11793" max="11796" width="0" style="37" hidden="1" customWidth="1"/>
    <col min="11797" max="11797" width="1" style="37" customWidth="1"/>
    <col min="11798" max="11798" width="56.28515625" style="37" bestFit="1" customWidth="1"/>
    <col min="11799" max="12032" width="11.42578125" style="37"/>
    <col min="12033" max="12034" width="5.7109375" style="37" customWidth="1"/>
    <col min="12035" max="12035" width="60.7109375" style="37" customWidth="1"/>
    <col min="12036" max="12036" width="13.7109375" style="37" customWidth="1"/>
    <col min="12037" max="12044" width="0" style="37" hidden="1" customWidth="1"/>
    <col min="12045" max="12048" width="14.140625" style="37" customWidth="1"/>
    <col min="12049" max="12052" width="0" style="37" hidden="1" customWidth="1"/>
    <col min="12053" max="12053" width="1" style="37" customWidth="1"/>
    <col min="12054" max="12054" width="56.28515625" style="37" bestFit="1" customWidth="1"/>
    <col min="12055" max="12288" width="11.42578125" style="37"/>
    <col min="12289" max="12290" width="5.7109375" style="37" customWidth="1"/>
    <col min="12291" max="12291" width="60.7109375" style="37" customWidth="1"/>
    <col min="12292" max="12292" width="13.7109375" style="37" customWidth="1"/>
    <col min="12293" max="12300" width="0" style="37" hidden="1" customWidth="1"/>
    <col min="12301" max="12304" width="14.140625" style="37" customWidth="1"/>
    <col min="12305" max="12308" width="0" style="37" hidden="1" customWidth="1"/>
    <col min="12309" max="12309" width="1" style="37" customWidth="1"/>
    <col min="12310" max="12310" width="56.28515625" style="37" bestFit="1" customWidth="1"/>
    <col min="12311" max="12544" width="11.42578125" style="37"/>
    <col min="12545" max="12546" width="5.7109375" style="37" customWidth="1"/>
    <col min="12547" max="12547" width="60.7109375" style="37" customWidth="1"/>
    <col min="12548" max="12548" width="13.7109375" style="37" customWidth="1"/>
    <col min="12549" max="12556" width="0" style="37" hidden="1" customWidth="1"/>
    <col min="12557" max="12560" width="14.140625" style="37" customWidth="1"/>
    <col min="12561" max="12564" width="0" style="37" hidden="1" customWidth="1"/>
    <col min="12565" max="12565" width="1" style="37" customWidth="1"/>
    <col min="12566" max="12566" width="56.28515625" style="37" bestFit="1" customWidth="1"/>
    <col min="12567" max="12800" width="11.42578125" style="37"/>
    <col min="12801" max="12802" width="5.7109375" style="37" customWidth="1"/>
    <col min="12803" max="12803" width="60.7109375" style="37" customWidth="1"/>
    <col min="12804" max="12804" width="13.7109375" style="37" customWidth="1"/>
    <col min="12805" max="12812" width="0" style="37" hidden="1" customWidth="1"/>
    <col min="12813" max="12816" width="14.140625" style="37" customWidth="1"/>
    <col min="12817" max="12820" width="0" style="37" hidden="1" customWidth="1"/>
    <col min="12821" max="12821" width="1" style="37" customWidth="1"/>
    <col min="12822" max="12822" width="56.28515625" style="37" bestFit="1" customWidth="1"/>
    <col min="12823" max="13056" width="11.42578125" style="37"/>
    <col min="13057" max="13058" width="5.7109375" style="37" customWidth="1"/>
    <col min="13059" max="13059" width="60.7109375" style="37" customWidth="1"/>
    <col min="13060" max="13060" width="13.7109375" style="37" customWidth="1"/>
    <col min="13061" max="13068" width="0" style="37" hidden="1" customWidth="1"/>
    <col min="13069" max="13072" width="14.140625" style="37" customWidth="1"/>
    <col min="13073" max="13076" width="0" style="37" hidden="1" customWidth="1"/>
    <col min="13077" max="13077" width="1" style="37" customWidth="1"/>
    <col min="13078" max="13078" width="56.28515625" style="37" bestFit="1" customWidth="1"/>
    <col min="13079" max="13312" width="11.42578125" style="37"/>
    <col min="13313" max="13314" width="5.7109375" style="37" customWidth="1"/>
    <col min="13315" max="13315" width="60.7109375" style="37" customWidth="1"/>
    <col min="13316" max="13316" width="13.7109375" style="37" customWidth="1"/>
    <col min="13317" max="13324" width="0" style="37" hidden="1" customWidth="1"/>
    <col min="13325" max="13328" width="14.140625" style="37" customWidth="1"/>
    <col min="13329" max="13332" width="0" style="37" hidden="1" customWidth="1"/>
    <col min="13333" max="13333" width="1" style="37" customWidth="1"/>
    <col min="13334" max="13334" width="56.28515625" style="37" bestFit="1" customWidth="1"/>
    <col min="13335" max="13568" width="11.42578125" style="37"/>
    <col min="13569" max="13570" width="5.7109375" style="37" customWidth="1"/>
    <col min="13571" max="13571" width="60.7109375" style="37" customWidth="1"/>
    <col min="13572" max="13572" width="13.7109375" style="37" customWidth="1"/>
    <col min="13573" max="13580" width="0" style="37" hidden="1" customWidth="1"/>
    <col min="13581" max="13584" width="14.140625" style="37" customWidth="1"/>
    <col min="13585" max="13588" width="0" style="37" hidden="1" customWidth="1"/>
    <col min="13589" max="13589" width="1" style="37" customWidth="1"/>
    <col min="13590" max="13590" width="56.28515625" style="37" bestFit="1" customWidth="1"/>
    <col min="13591" max="13824" width="11.42578125" style="37"/>
    <col min="13825" max="13826" width="5.7109375" style="37" customWidth="1"/>
    <col min="13827" max="13827" width="60.7109375" style="37" customWidth="1"/>
    <col min="13828" max="13828" width="13.7109375" style="37" customWidth="1"/>
    <col min="13829" max="13836" width="0" style="37" hidden="1" customWidth="1"/>
    <col min="13837" max="13840" width="14.140625" style="37" customWidth="1"/>
    <col min="13841" max="13844" width="0" style="37" hidden="1" customWidth="1"/>
    <col min="13845" max="13845" width="1" style="37" customWidth="1"/>
    <col min="13846" max="13846" width="56.28515625" style="37" bestFit="1" customWidth="1"/>
    <col min="13847" max="14080" width="11.42578125" style="37"/>
    <col min="14081" max="14082" width="5.7109375" style="37" customWidth="1"/>
    <col min="14083" max="14083" width="60.7109375" style="37" customWidth="1"/>
    <col min="14084" max="14084" width="13.7109375" style="37" customWidth="1"/>
    <col min="14085" max="14092" width="0" style="37" hidden="1" customWidth="1"/>
    <col min="14093" max="14096" width="14.140625" style="37" customWidth="1"/>
    <col min="14097" max="14100" width="0" style="37" hidden="1" customWidth="1"/>
    <col min="14101" max="14101" width="1" style="37" customWidth="1"/>
    <col min="14102" max="14102" width="56.28515625" style="37" bestFit="1" customWidth="1"/>
    <col min="14103" max="14336" width="11.42578125" style="37"/>
    <col min="14337" max="14338" width="5.7109375" style="37" customWidth="1"/>
    <col min="14339" max="14339" width="60.7109375" style="37" customWidth="1"/>
    <col min="14340" max="14340" width="13.7109375" style="37" customWidth="1"/>
    <col min="14341" max="14348" width="0" style="37" hidden="1" customWidth="1"/>
    <col min="14349" max="14352" width="14.140625" style="37" customWidth="1"/>
    <col min="14353" max="14356" width="0" style="37" hidden="1" customWidth="1"/>
    <col min="14357" max="14357" width="1" style="37" customWidth="1"/>
    <col min="14358" max="14358" width="56.28515625" style="37" bestFit="1" customWidth="1"/>
    <col min="14359" max="14592" width="11.42578125" style="37"/>
    <col min="14593" max="14594" width="5.7109375" style="37" customWidth="1"/>
    <col min="14595" max="14595" width="60.7109375" style="37" customWidth="1"/>
    <col min="14596" max="14596" width="13.7109375" style="37" customWidth="1"/>
    <col min="14597" max="14604" width="0" style="37" hidden="1" customWidth="1"/>
    <col min="14605" max="14608" width="14.140625" style="37" customWidth="1"/>
    <col min="14609" max="14612" width="0" style="37" hidden="1" customWidth="1"/>
    <col min="14613" max="14613" width="1" style="37" customWidth="1"/>
    <col min="14614" max="14614" width="56.28515625" style="37" bestFit="1" customWidth="1"/>
    <col min="14615" max="14848" width="11.42578125" style="37"/>
    <col min="14849" max="14850" width="5.7109375" style="37" customWidth="1"/>
    <col min="14851" max="14851" width="60.7109375" style="37" customWidth="1"/>
    <col min="14852" max="14852" width="13.7109375" style="37" customWidth="1"/>
    <col min="14853" max="14860" width="0" style="37" hidden="1" customWidth="1"/>
    <col min="14861" max="14864" width="14.140625" style="37" customWidth="1"/>
    <col min="14865" max="14868" width="0" style="37" hidden="1" customWidth="1"/>
    <col min="14869" max="14869" width="1" style="37" customWidth="1"/>
    <col min="14870" max="14870" width="56.28515625" style="37" bestFit="1" customWidth="1"/>
    <col min="14871" max="15104" width="11.42578125" style="37"/>
    <col min="15105" max="15106" width="5.7109375" style="37" customWidth="1"/>
    <col min="15107" max="15107" width="60.7109375" style="37" customWidth="1"/>
    <col min="15108" max="15108" width="13.7109375" style="37" customWidth="1"/>
    <col min="15109" max="15116" width="0" style="37" hidden="1" customWidth="1"/>
    <col min="15117" max="15120" width="14.140625" style="37" customWidth="1"/>
    <col min="15121" max="15124" width="0" style="37" hidden="1" customWidth="1"/>
    <col min="15125" max="15125" width="1" style="37" customWidth="1"/>
    <col min="15126" max="15126" width="56.28515625" style="37" bestFit="1" customWidth="1"/>
    <col min="15127" max="15360" width="11.42578125" style="37"/>
    <col min="15361" max="15362" width="5.7109375" style="37" customWidth="1"/>
    <col min="15363" max="15363" width="60.7109375" style="37" customWidth="1"/>
    <col min="15364" max="15364" width="13.7109375" style="37" customWidth="1"/>
    <col min="15365" max="15372" width="0" style="37" hidden="1" customWidth="1"/>
    <col min="15373" max="15376" width="14.140625" style="37" customWidth="1"/>
    <col min="15377" max="15380" width="0" style="37" hidden="1" customWidth="1"/>
    <col min="15381" max="15381" width="1" style="37" customWidth="1"/>
    <col min="15382" max="15382" width="56.28515625" style="37" bestFit="1" customWidth="1"/>
    <col min="15383" max="15616" width="11.42578125" style="37"/>
    <col min="15617" max="15618" width="5.7109375" style="37" customWidth="1"/>
    <col min="15619" max="15619" width="60.7109375" style="37" customWidth="1"/>
    <col min="15620" max="15620" width="13.7109375" style="37" customWidth="1"/>
    <col min="15621" max="15628" width="0" style="37" hidden="1" customWidth="1"/>
    <col min="15629" max="15632" width="14.140625" style="37" customWidth="1"/>
    <col min="15633" max="15636" width="0" style="37" hidden="1" customWidth="1"/>
    <col min="15637" max="15637" width="1" style="37" customWidth="1"/>
    <col min="15638" max="15638" width="56.28515625" style="37" bestFit="1" customWidth="1"/>
    <col min="15639" max="15872" width="11.42578125" style="37"/>
    <col min="15873" max="15874" width="5.7109375" style="37" customWidth="1"/>
    <col min="15875" max="15875" width="60.7109375" style="37" customWidth="1"/>
    <col min="15876" max="15876" width="13.7109375" style="37" customWidth="1"/>
    <col min="15877" max="15884" width="0" style="37" hidden="1" customWidth="1"/>
    <col min="15885" max="15888" width="14.140625" style="37" customWidth="1"/>
    <col min="15889" max="15892" width="0" style="37" hidden="1" customWidth="1"/>
    <col min="15893" max="15893" width="1" style="37" customWidth="1"/>
    <col min="15894" max="15894" width="56.28515625" style="37" bestFit="1" customWidth="1"/>
    <col min="15895" max="16128" width="11.42578125" style="37"/>
    <col min="16129" max="16130" width="5.7109375" style="37" customWidth="1"/>
    <col min="16131" max="16131" width="60.7109375" style="37" customWidth="1"/>
    <col min="16132" max="16132" width="13.7109375" style="37" customWidth="1"/>
    <col min="16133" max="16140" width="0" style="37" hidden="1" customWidth="1"/>
    <col min="16141" max="16144" width="14.140625" style="37" customWidth="1"/>
    <col min="16145" max="16148" width="0" style="37" hidden="1" customWidth="1"/>
    <col min="16149" max="16149" width="1" style="37" customWidth="1"/>
    <col min="16150" max="16150" width="56.28515625" style="37" bestFit="1" customWidth="1"/>
    <col min="16151" max="16384" width="11.42578125" style="37"/>
  </cols>
  <sheetData>
    <row r="1" spans="1:22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s="4" customFormat="1" ht="12.75" customHeight="1">
      <c r="A2" s="210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ht="12.75" customHeight="1"/>
    <row r="4" spans="1:22" ht="12.75" customHeight="1">
      <c r="A4" s="41" t="s">
        <v>148</v>
      </c>
    </row>
    <row r="5" spans="1:22" ht="12.75" customHeight="1">
      <c r="A5" s="41" t="s">
        <v>151</v>
      </c>
    </row>
    <row r="6" spans="1:22" ht="12.75" customHeight="1">
      <c r="A6" s="41"/>
    </row>
    <row r="7" spans="1:22" ht="12.75" customHeight="1" thickBot="1"/>
    <row r="8" spans="1:22" s="4" customFormat="1" ht="12.75" customHeight="1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2" s="4" customFormat="1" ht="12.75" customHeight="1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2" ht="14.1" customHeight="1">
      <c r="A10" s="103"/>
      <c r="B10" s="104"/>
      <c r="C10" s="105"/>
      <c r="D10" s="31"/>
      <c r="E10" s="31"/>
      <c r="F10" s="46"/>
      <c r="G10" s="46"/>
      <c r="H10" s="9"/>
      <c r="I10" s="31"/>
      <c r="J10" s="31"/>
      <c r="K10" s="31"/>
      <c r="L10" s="9"/>
      <c r="M10" s="31"/>
      <c r="N10" s="31"/>
      <c r="O10" s="31"/>
      <c r="P10" s="31"/>
      <c r="Q10" s="106"/>
      <c r="R10" s="31"/>
      <c r="S10" s="31"/>
      <c r="T10" s="107"/>
      <c r="V10" s="108"/>
    </row>
    <row r="11" spans="1:22" ht="14.1" customHeight="1">
      <c r="A11" s="109">
        <v>3</v>
      </c>
      <c r="B11" s="110"/>
      <c r="C11" s="111" t="s">
        <v>120</v>
      </c>
      <c r="D11" s="112">
        <v>17196002</v>
      </c>
      <c r="E11" s="112">
        <v>17196002</v>
      </c>
      <c r="F11" s="112">
        <v>0</v>
      </c>
      <c r="G11" s="112">
        <v>0</v>
      </c>
      <c r="H11" s="15">
        <f>+G11/E11</f>
        <v>0</v>
      </c>
      <c r="I11" s="112">
        <v>17196002</v>
      </c>
      <c r="J11" s="67">
        <f>+K11-G11</f>
        <v>0</v>
      </c>
      <c r="K11" s="112">
        <v>0</v>
      </c>
      <c r="L11" s="15">
        <f>+K11/I11</f>
        <v>0</v>
      </c>
      <c r="M11" s="112">
        <v>17196002</v>
      </c>
      <c r="N11" s="67">
        <f>+O11-K11</f>
        <v>14186686</v>
      </c>
      <c r="O11" s="112">
        <v>14186686</v>
      </c>
      <c r="P11" s="15">
        <f>+O11/M11</f>
        <v>0.82499908990473481</v>
      </c>
      <c r="Q11" s="112"/>
      <c r="R11" s="67">
        <f>+S11-O11</f>
        <v>-14186686</v>
      </c>
      <c r="S11" s="112"/>
      <c r="T11" s="32" t="e">
        <f>+S11/Q11</f>
        <v>#DIV/0!</v>
      </c>
      <c r="V11" s="36"/>
    </row>
    <row r="12" spans="1:22" ht="14.1" customHeight="1">
      <c r="A12" s="109"/>
      <c r="B12" s="110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V12" s="36"/>
    </row>
    <row r="13" spans="1:22" ht="14.1" customHeight="1">
      <c r="A13" s="33">
        <v>4</v>
      </c>
      <c r="B13" s="34"/>
      <c r="C13" s="35" t="s">
        <v>121</v>
      </c>
      <c r="D13" s="68">
        <v>827004777</v>
      </c>
      <c r="E13" s="68">
        <v>827004777</v>
      </c>
      <c r="F13" s="68">
        <v>225587538</v>
      </c>
      <c r="G13" s="68">
        <v>225587538</v>
      </c>
      <c r="H13" s="15">
        <f>+G13/E13</f>
        <v>0.27277658397371024</v>
      </c>
      <c r="I13" s="68">
        <v>827004777</v>
      </c>
      <c r="J13" s="67">
        <f>+K13-G13</f>
        <v>225587544</v>
      </c>
      <c r="K13" s="68">
        <v>451175082</v>
      </c>
      <c r="L13" s="15">
        <f>+K13/I13</f>
        <v>0.54555317520251756</v>
      </c>
      <c r="M13" s="68">
        <v>827004777</v>
      </c>
      <c r="N13" s="67">
        <f>+O13-K13</f>
        <v>170918491</v>
      </c>
      <c r="O13" s="67">
        <v>622093573</v>
      </c>
      <c r="P13" s="15">
        <f>+O13/M13</f>
        <v>0.75222488466955972</v>
      </c>
      <c r="Q13" s="68"/>
      <c r="R13" s="67">
        <f>+S13-O13</f>
        <v>-622093573</v>
      </c>
      <c r="S13" s="67"/>
      <c r="T13" s="32" t="e">
        <f>+S13/Q13</f>
        <v>#DIV/0!</v>
      </c>
      <c r="V13" s="36"/>
    </row>
    <row r="14" spans="1:22" ht="14.1" customHeight="1">
      <c r="A14" s="33"/>
      <c r="B14" s="34"/>
      <c r="C14" s="3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39"/>
      <c r="V14" s="36"/>
    </row>
    <row r="15" spans="1:22" ht="24">
      <c r="A15" s="33">
        <v>5</v>
      </c>
      <c r="B15" s="34"/>
      <c r="C15" s="114" t="s">
        <v>152</v>
      </c>
      <c r="D15" s="68">
        <v>381363906</v>
      </c>
      <c r="E15" s="68">
        <v>381363906</v>
      </c>
      <c r="F15" s="68">
        <v>105111683</v>
      </c>
      <c r="G15" s="68">
        <v>105111683</v>
      </c>
      <c r="H15" s="15">
        <f>+G15/E15</f>
        <v>0.27562042801187381</v>
      </c>
      <c r="I15" s="68">
        <v>381363906</v>
      </c>
      <c r="J15" s="67">
        <f>+K15-G15</f>
        <v>105819665</v>
      </c>
      <c r="K15" s="68">
        <v>210931348</v>
      </c>
      <c r="L15" s="15">
        <f>+K15/I15</f>
        <v>0.55309730334050022</v>
      </c>
      <c r="M15" s="68">
        <v>376639760</v>
      </c>
      <c r="N15" s="67">
        <f>+O15-K15</f>
        <v>81104388</v>
      </c>
      <c r="O15" s="67">
        <v>292035736</v>
      </c>
      <c r="P15" s="15">
        <f>+O15/M15</f>
        <v>0.77537150087393858</v>
      </c>
      <c r="Q15" s="68"/>
      <c r="R15" s="67">
        <f>+S15-O15</f>
        <v>-292035736</v>
      </c>
      <c r="S15" s="67"/>
      <c r="T15" s="32" t="e">
        <f>+S15/Q15</f>
        <v>#DIV/0!</v>
      </c>
      <c r="V15" s="36"/>
    </row>
    <row r="16" spans="1:22" ht="14.1" customHeight="1">
      <c r="A16" s="33"/>
      <c r="B16" s="34"/>
      <c r="C16" s="3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39"/>
      <c r="V16" s="36"/>
    </row>
    <row r="17" spans="1:25" ht="14.1" customHeight="1">
      <c r="A17" s="33">
        <v>6</v>
      </c>
      <c r="B17" s="34"/>
      <c r="C17" s="38" t="s">
        <v>122</v>
      </c>
      <c r="D17" s="68">
        <v>206255864</v>
      </c>
      <c r="E17" s="68">
        <v>206255864</v>
      </c>
      <c r="F17" s="68">
        <v>41065223</v>
      </c>
      <c r="G17" s="68">
        <v>41065223</v>
      </c>
      <c r="H17" s="15">
        <f>+G17/E17</f>
        <v>0.19909845084452968</v>
      </c>
      <c r="I17" s="68">
        <v>206255864</v>
      </c>
      <c r="J17" s="67">
        <f>+K17-G17</f>
        <v>41062385</v>
      </c>
      <c r="K17" s="68">
        <v>82127608</v>
      </c>
      <c r="L17" s="15">
        <f>+K17/I17</f>
        <v>0.39818314208026589</v>
      </c>
      <c r="M17" s="68">
        <v>206255864</v>
      </c>
      <c r="N17" s="67">
        <f>+O17-K17</f>
        <v>24925808</v>
      </c>
      <c r="O17" s="67">
        <v>107053416</v>
      </c>
      <c r="P17" s="15">
        <f>+O17/M17</f>
        <v>0.51903210858528603</v>
      </c>
      <c r="Q17" s="68"/>
      <c r="R17" s="67">
        <f>+S17-O17</f>
        <v>-107053416</v>
      </c>
      <c r="S17" s="67"/>
      <c r="T17" s="32" t="e">
        <f>+S17/Q17</f>
        <v>#DIV/0!</v>
      </c>
      <c r="V17" s="224" t="s">
        <v>191</v>
      </c>
      <c r="X17" s="30"/>
    </row>
    <row r="18" spans="1:25" ht="14.1" customHeight="1">
      <c r="A18" s="33"/>
      <c r="B18" s="34" t="s">
        <v>0</v>
      </c>
      <c r="C18" s="66" t="s">
        <v>123</v>
      </c>
      <c r="D18" s="68">
        <v>88575982</v>
      </c>
      <c r="E18" s="68">
        <v>88575982</v>
      </c>
      <c r="F18" s="68"/>
      <c r="G18" s="68"/>
      <c r="H18" s="68"/>
      <c r="I18" s="68">
        <v>88575982</v>
      </c>
      <c r="J18" s="67">
        <f t="shared" ref="J18:J28" si="0">+K18-G18</f>
        <v>0</v>
      </c>
      <c r="K18" s="68">
        <v>0</v>
      </c>
      <c r="L18" s="68"/>
      <c r="M18" s="68">
        <v>88575982</v>
      </c>
      <c r="N18" s="67">
        <f t="shared" ref="N18:N28" si="1">+O18-K18</f>
        <v>0</v>
      </c>
      <c r="O18" s="68"/>
      <c r="P18" s="68"/>
      <c r="Q18" s="68"/>
      <c r="R18" s="67">
        <f t="shared" ref="R18:R28" si="2">+S18-O18</f>
        <v>0</v>
      </c>
      <c r="S18" s="68"/>
      <c r="T18" s="32" t="e">
        <f t="shared" ref="T18:T28" si="3">+S18/Q18</f>
        <v>#DIV/0!</v>
      </c>
      <c r="V18" s="225"/>
      <c r="W18" s="30"/>
      <c r="Y18" s="30"/>
    </row>
    <row r="19" spans="1:25" ht="14.1" customHeight="1">
      <c r="A19" s="33"/>
      <c r="B19" s="34" t="s">
        <v>1</v>
      </c>
      <c r="C19" s="35" t="s">
        <v>124</v>
      </c>
      <c r="D19" s="68">
        <v>28777002</v>
      </c>
      <c r="E19" s="68">
        <v>28777002</v>
      </c>
      <c r="F19" s="68"/>
      <c r="G19" s="68"/>
      <c r="H19" s="68"/>
      <c r="I19" s="68">
        <v>28777002</v>
      </c>
      <c r="J19" s="67">
        <f t="shared" si="0"/>
        <v>0</v>
      </c>
      <c r="K19" s="68">
        <v>0</v>
      </c>
      <c r="L19" s="68"/>
      <c r="M19" s="68">
        <v>28777002</v>
      </c>
      <c r="N19" s="67">
        <f t="shared" si="1"/>
        <v>0</v>
      </c>
      <c r="O19" s="68"/>
      <c r="P19" s="68"/>
      <c r="Q19" s="68"/>
      <c r="R19" s="67">
        <f t="shared" si="2"/>
        <v>0</v>
      </c>
      <c r="S19" s="68"/>
      <c r="T19" s="32" t="e">
        <f t="shared" si="3"/>
        <v>#DIV/0!</v>
      </c>
      <c r="V19" s="225"/>
      <c r="W19" s="30"/>
      <c r="Y19" s="30"/>
    </row>
    <row r="20" spans="1:25" ht="14.1" customHeight="1">
      <c r="A20" s="33"/>
      <c r="B20" s="34" t="s">
        <v>2</v>
      </c>
      <c r="C20" s="66" t="s">
        <v>125</v>
      </c>
      <c r="D20" s="68">
        <v>53700962</v>
      </c>
      <c r="E20" s="68">
        <v>53700962</v>
      </c>
      <c r="F20" s="68"/>
      <c r="G20" s="68"/>
      <c r="H20" s="68"/>
      <c r="I20" s="68">
        <v>53700962</v>
      </c>
      <c r="J20" s="67">
        <f t="shared" si="0"/>
        <v>0</v>
      </c>
      <c r="K20" s="68">
        <v>0</v>
      </c>
      <c r="L20" s="68"/>
      <c r="M20" s="68">
        <v>53700962</v>
      </c>
      <c r="N20" s="67">
        <f t="shared" si="1"/>
        <v>0</v>
      </c>
      <c r="O20" s="68"/>
      <c r="P20" s="68"/>
      <c r="Q20" s="68"/>
      <c r="R20" s="67">
        <f t="shared" si="2"/>
        <v>0</v>
      </c>
      <c r="S20" s="68"/>
      <c r="T20" s="32" t="e">
        <f t="shared" si="3"/>
        <v>#DIV/0!</v>
      </c>
      <c r="V20" s="225"/>
      <c r="W20" s="30"/>
      <c r="Y20" s="30"/>
    </row>
    <row r="21" spans="1:25" ht="14.1" customHeight="1">
      <c r="A21" s="33"/>
      <c r="B21" s="34" t="s">
        <v>3</v>
      </c>
      <c r="C21" s="66" t="s">
        <v>126</v>
      </c>
      <c r="D21" s="68">
        <v>1431294</v>
      </c>
      <c r="E21" s="68">
        <v>1431294</v>
      </c>
      <c r="F21" s="68"/>
      <c r="G21" s="68"/>
      <c r="H21" s="68"/>
      <c r="I21" s="68">
        <v>1431294</v>
      </c>
      <c r="J21" s="67">
        <f t="shared" si="0"/>
        <v>0</v>
      </c>
      <c r="K21" s="68">
        <v>0</v>
      </c>
      <c r="L21" s="68"/>
      <c r="M21" s="68">
        <v>1431294</v>
      </c>
      <c r="N21" s="67">
        <f t="shared" si="1"/>
        <v>0</v>
      </c>
      <c r="O21" s="68"/>
      <c r="P21" s="68"/>
      <c r="Q21" s="68"/>
      <c r="R21" s="67">
        <f t="shared" si="2"/>
        <v>0</v>
      </c>
      <c r="S21" s="68"/>
      <c r="T21" s="32" t="e">
        <f t="shared" si="3"/>
        <v>#DIV/0!</v>
      </c>
      <c r="V21" s="225"/>
      <c r="W21" s="30"/>
      <c r="Y21" s="30"/>
    </row>
    <row r="22" spans="1:25" ht="14.1" customHeight="1">
      <c r="A22" s="33"/>
      <c r="B22" s="34" t="s">
        <v>4</v>
      </c>
      <c r="C22" s="66" t="s">
        <v>127</v>
      </c>
      <c r="D22" s="68">
        <v>16077331</v>
      </c>
      <c r="E22" s="68">
        <v>16077331</v>
      </c>
      <c r="F22" s="68"/>
      <c r="G22" s="68"/>
      <c r="H22" s="68"/>
      <c r="I22" s="68">
        <v>16077331</v>
      </c>
      <c r="J22" s="67">
        <f t="shared" si="0"/>
        <v>0</v>
      </c>
      <c r="K22" s="68">
        <v>0</v>
      </c>
      <c r="L22" s="68"/>
      <c r="M22" s="68">
        <v>16077331</v>
      </c>
      <c r="N22" s="67">
        <f t="shared" si="1"/>
        <v>0</v>
      </c>
      <c r="O22" s="68"/>
      <c r="P22" s="68"/>
      <c r="Q22" s="68"/>
      <c r="R22" s="67">
        <f t="shared" si="2"/>
        <v>0</v>
      </c>
      <c r="S22" s="68"/>
      <c r="T22" s="32" t="e">
        <f t="shared" si="3"/>
        <v>#DIV/0!</v>
      </c>
      <c r="V22" s="225"/>
      <c r="W22" s="30"/>
      <c r="Y22" s="30"/>
    </row>
    <row r="23" spans="1:25" ht="14.1" customHeight="1">
      <c r="A23" s="33"/>
      <c r="B23" s="34" t="s">
        <v>4</v>
      </c>
      <c r="C23" s="66" t="s">
        <v>192</v>
      </c>
      <c r="D23" s="68">
        <v>3578750</v>
      </c>
      <c r="E23" s="68">
        <v>3578750</v>
      </c>
      <c r="F23" s="68"/>
      <c r="G23" s="68"/>
      <c r="H23" s="68"/>
      <c r="I23" s="68">
        <v>3578750</v>
      </c>
      <c r="J23" s="67">
        <f t="shared" si="0"/>
        <v>0</v>
      </c>
      <c r="K23" s="68">
        <v>0</v>
      </c>
      <c r="L23" s="68"/>
      <c r="M23" s="68">
        <v>3578750</v>
      </c>
      <c r="N23" s="67">
        <f t="shared" si="1"/>
        <v>0</v>
      </c>
      <c r="O23" s="68"/>
      <c r="P23" s="68"/>
      <c r="Q23" s="68"/>
      <c r="R23" s="67"/>
      <c r="S23" s="68"/>
      <c r="T23" s="32"/>
      <c r="V23" s="225"/>
      <c r="W23" s="30"/>
      <c r="Y23" s="30"/>
    </row>
    <row r="24" spans="1:25" ht="14.1" customHeight="1">
      <c r="A24" s="33"/>
      <c r="B24" s="34" t="s">
        <v>16</v>
      </c>
      <c r="C24" s="66" t="s">
        <v>128</v>
      </c>
      <c r="D24" s="68">
        <v>2936947</v>
      </c>
      <c r="E24" s="68">
        <v>2936947</v>
      </c>
      <c r="F24" s="68"/>
      <c r="G24" s="68"/>
      <c r="H24" s="68"/>
      <c r="I24" s="68">
        <v>2936947</v>
      </c>
      <c r="J24" s="67">
        <f t="shared" si="0"/>
        <v>0</v>
      </c>
      <c r="K24" s="68">
        <v>0</v>
      </c>
      <c r="L24" s="68"/>
      <c r="M24" s="68">
        <v>2936947</v>
      </c>
      <c r="N24" s="67">
        <f t="shared" si="1"/>
        <v>0</v>
      </c>
      <c r="O24" s="68"/>
      <c r="P24" s="68"/>
      <c r="Q24" s="68"/>
      <c r="R24" s="67">
        <f t="shared" si="2"/>
        <v>0</v>
      </c>
      <c r="S24" s="68"/>
      <c r="T24" s="32" t="e">
        <f t="shared" si="3"/>
        <v>#DIV/0!</v>
      </c>
      <c r="V24" s="225"/>
      <c r="W24" s="30"/>
      <c r="Y24" s="30"/>
    </row>
    <row r="25" spans="1:25" ht="14.1" customHeight="1">
      <c r="A25" s="33"/>
      <c r="B25" s="34" t="s">
        <v>129</v>
      </c>
      <c r="C25" s="66" t="s">
        <v>130</v>
      </c>
      <c r="D25" s="68">
        <v>7915091</v>
      </c>
      <c r="E25" s="68">
        <v>7915091</v>
      </c>
      <c r="F25" s="68"/>
      <c r="G25" s="68"/>
      <c r="H25" s="68"/>
      <c r="I25" s="68">
        <v>7915091</v>
      </c>
      <c r="J25" s="67">
        <f t="shared" si="0"/>
        <v>0</v>
      </c>
      <c r="K25" s="68">
        <v>0</v>
      </c>
      <c r="L25" s="68"/>
      <c r="M25" s="68">
        <v>7915091</v>
      </c>
      <c r="N25" s="67">
        <f t="shared" si="1"/>
        <v>0</v>
      </c>
      <c r="O25" s="68"/>
      <c r="P25" s="68"/>
      <c r="Q25" s="68"/>
      <c r="R25" s="67">
        <f t="shared" si="2"/>
        <v>0</v>
      </c>
      <c r="S25" s="68"/>
      <c r="T25" s="32" t="e">
        <f t="shared" si="3"/>
        <v>#DIV/0!</v>
      </c>
      <c r="V25" s="225"/>
      <c r="W25" s="30"/>
      <c r="Y25" s="30"/>
    </row>
    <row r="26" spans="1:25" ht="14.1" customHeight="1">
      <c r="A26" s="33"/>
      <c r="B26" s="34" t="s">
        <v>131</v>
      </c>
      <c r="C26" s="66" t="s">
        <v>132</v>
      </c>
      <c r="D26" s="68">
        <v>5473001</v>
      </c>
      <c r="E26" s="68">
        <v>5473001</v>
      </c>
      <c r="F26" s="68"/>
      <c r="G26" s="68"/>
      <c r="H26" s="68"/>
      <c r="I26" s="68">
        <v>5473001</v>
      </c>
      <c r="J26" s="67">
        <f t="shared" si="0"/>
        <v>0</v>
      </c>
      <c r="K26" s="68">
        <v>0</v>
      </c>
      <c r="L26" s="68"/>
      <c r="M26" s="68">
        <v>5473001</v>
      </c>
      <c r="N26" s="67">
        <f t="shared" si="1"/>
        <v>0</v>
      </c>
      <c r="O26" s="68"/>
      <c r="P26" s="68"/>
      <c r="Q26" s="68"/>
      <c r="R26" s="67">
        <f t="shared" si="2"/>
        <v>0</v>
      </c>
      <c r="S26" s="68"/>
      <c r="T26" s="32" t="e">
        <f t="shared" si="3"/>
        <v>#DIV/0!</v>
      </c>
      <c r="V26" s="225"/>
      <c r="W26" s="30"/>
      <c r="Y26" s="30"/>
    </row>
    <row r="27" spans="1:25" ht="14.1" customHeight="1">
      <c r="A27" s="33"/>
      <c r="B27" s="34" t="s">
        <v>133</v>
      </c>
      <c r="C27" s="66" t="s">
        <v>134</v>
      </c>
      <c r="D27" s="68">
        <v>1290936</v>
      </c>
      <c r="E27" s="68">
        <v>1290936</v>
      </c>
      <c r="F27" s="68"/>
      <c r="G27" s="68"/>
      <c r="H27" s="68"/>
      <c r="I27" s="68">
        <v>1290936</v>
      </c>
      <c r="J27" s="67">
        <f t="shared" si="0"/>
        <v>0</v>
      </c>
      <c r="K27" s="68">
        <v>0</v>
      </c>
      <c r="L27" s="68"/>
      <c r="M27" s="68">
        <v>1290936</v>
      </c>
      <c r="N27" s="67">
        <f t="shared" si="1"/>
        <v>0</v>
      </c>
      <c r="O27" s="68"/>
      <c r="P27" s="68"/>
      <c r="Q27" s="68"/>
      <c r="R27" s="67">
        <f t="shared" si="2"/>
        <v>0</v>
      </c>
      <c r="S27" s="68"/>
      <c r="T27" s="32" t="e">
        <f t="shared" si="3"/>
        <v>#DIV/0!</v>
      </c>
      <c r="V27" s="225"/>
      <c r="W27" s="30"/>
      <c r="Y27" s="30"/>
    </row>
    <row r="28" spans="1:25" ht="14.1" customHeight="1">
      <c r="A28" s="33"/>
      <c r="B28" s="34" t="s">
        <v>135</v>
      </c>
      <c r="C28" s="66" t="s">
        <v>136</v>
      </c>
      <c r="D28" s="68">
        <v>77318</v>
      </c>
      <c r="E28" s="68">
        <v>77318</v>
      </c>
      <c r="F28" s="68"/>
      <c r="G28" s="68"/>
      <c r="H28" s="68"/>
      <c r="I28" s="68">
        <v>77318</v>
      </c>
      <c r="J28" s="67">
        <f t="shared" si="0"/>
        <v>0</v>
      </c>
      <c r="K28" s="68">
        <v>0</v>
      </c>
      <c r="L28" s="68"/>
      <c r="M28" s="68">
        <v>77318</v>
      </c>
      <c r="N28" s="67">
        <f t="shared" si="1"/>
        <v>0</v>
      </c>
      <c r="O28" s="68"/>
      <c r="P28" s="68"/>
      <c r="Q28" s="68"/>
      <c r="R28" s="67">
        <f t="shared" si="2"/>
        <v>0</v>
      </c>
      <c r="S28" s="68"/>
      <c r="T28" s="32" t="e">
        <f t="shared" si="3"/>
        <v>#DIV/0!</v>
      </c>
      <c r="V28" s="226"/>
      <c r="W28" s="30"/>
      <c r="Y28" s="30"/>
    </row>
    <row r="29" spans="1:25" ht="14.1" customHeight="1">
      <c r="A29" s="33"/>
      <c r="B29" s="34"/>
      <c r="C29" s="3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39"/>
      <c r="V29" s="115"/>
      <c r="W29" s="30"/>
      <c r="Y29" s="30"/>
    </row>
    <row r="30" spans="1:25" ht="14.1" customHeight="1">
      <c r="A30" s="33">
        <v>7</v>
      </c>
      <c r="B30" s="34"/>
      <c r="C30" s="35" t="s">
        <v>186</v>
      </c>
      <c r="D30" s="68">
        <v>101262091</v>
      </c>
      <c r="E30" s="68">
        <v>100362620</v>
      </c>
      <c r="F30" s="68">
        <v>52347358</v>
      </c>
      <c r="G30" s="68">
        <v>52347358</v>
      </c>
      <c r="H30" s="15">
        <f>+G30/E30</f>
        <v>0.52158221855906117</v>
      </c>
      <c r="I30" s="68">
        <v>100362620</v>
      </c>
      <c r="J30" s="67">
        <f>+K30-G30</f>
        <v>14303826</v>
      </c>
      <c r="K30" s="68">
        <v>66651184</v>
      </c>
      <c r="L30" s="15">
        <f>+K30/I30</f>
        <v>0.66410366728170311</v>
      </c>
      <c r="M30" s="68">
        <v>100362620</v>
      </c>
      <c r="N30" s="67">
        <f>+O30-K30</f>
        <v>16805724</v>
      </c>
      <c r="O30" s="67">
        <v>83456908</v>
      </c>
      <c r="P30" s="15">
        <f>+O30/M30</f>
        <v>0.83155369997315731</v>
      </c>
      <c r="Q30" s="68"/>
      <c r="R30" s="67">
        <f>+S30-O30</f>
        <v>-83456908</v>
      </c>
      <c r="S30" s="67"/>
      <c r="T30" s="32" t="e">
        <f>+S30/Q30</f>
        <v>#DIV/0!</v>
      </c>
      <c r="V30" s="115"/>
      <c r="W30" s="30"/>
      <c r="Y30" s="30"/>
    </row>
    <row r="31" spans="1:25" ht="14.1" customHeight="1">
      <c r="A31" s="33">
        <v>7</v>
      </c>
      <c r="B31" s="34"/>
      <c r="C31" s="35" t="s">
        <v>137</v>
      </c>
      <c r="D31" s="68">
        <v>477555</v>
      </c>
      <c r="E31" s="68">
        <v>477555</v>
      </c>
      <c r="F31" s="68">
        <v>0</v>
      </c>
      <c r="G31" s="68">
        <v>0</v>
      </c>
      <c r="H31" s="15">
        <f>+G31/E31</f>
        <v>0</v>
      </c>
      <c r="I31" s="68">
        <v>477555</v>
      </c>
      <c r="J31" s="67">
        <f>+K31-G31</f>
        <v>5559</v>
      </c>
      <c r="K31" s="68">
        <v>5559</v>
      </c>
      <c r="L31" s="15">
        <f>+K31/I31</f>
        <v>1.1640544021107516E-2</v>
      </c>
      <c r="M31" s="68">
        <v>477555</v>
      </c>
      <c r="N31" s="67">
        <f>+O31-K31</f>
        <v>0</v>
      </c>
      <c r="O31" s="67">
        <v>5559</v>
      </c>
      <c r="P31" s="15">
        <f>+O31/M31</f>
        <v>1.1640544021107516E-2</v>
      </c>
      <c r="Q31" s="68"/>
      <c r="R31" s="67">
        <f>+S31-O31</f>
        <v>-5559</v>
      </c>
      <c r="S31" s="67"/>
      <c r="T31" s="32" t="e">
        <f>+S31/Q31</f>
        <v>#DIV/0!</v>
      </c>
      <c r="V31" s="115"/>
      <c r="W31" s="30"/>
      <c r="Y31" s="30"/>
    </row>
    <row r="32" spans="1:25" ht="14.1" customHeight="1">
      <c r="A32" s="33"/>
      <c r="B32" s="34"/>
      <c r="C32" s="35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39"/>
      <c r="V32" s="115"/>
      <c r="W32" s="30"/>
      <c r="Y32" s="30"/>
    </row>
    <row r="33" spans="1:25" ht="14.1" customHeight="1">
      <c r="A33" s="33">
        <v>8</v>
      </c>
      <c r="B33" s="34"/>
      <c r="C33" s="66" t="s">
        <v>162</v>
      </c>
      <c r="D33" s="68">
        <v>1609429</v>
      </c>
      <c r="E33" s="68">
        <v>1609429</v>
      </c>
      <c r="F33" s="68">
        <v>0</v>
      </c>
      <c r="G33" s="68">
        <v>0</v>
      </c>
      <c r="H33" s="15">
        <f>+G33/E33</f>
        <v>0</v>
      </c>
      <c r="I33" s="68">
        <v>1609429</v>
      </c>
      <c r="J33" s="67">
        <f>+K33-G33</f>
        <v>0</v>
      </c>
      <c r="K33" s="68">
        <v>0</v>
      </c>
      <c r="L33" s="15">
        <f>+K33/I33</f>
        <v>0</v>
      </c>
      <c r="M33" s="68">
        <v>1609429</v>
      </c>
      <c r="N33" s="67">
        <f>+O33-K33</f>
        <v>319390</v>
      </c>
      <c r="O33" s="67">
        <v>319390</v>
      </c>
      <c r="P33" s="15">
        <f>+O33/M33</f>
        <v>0.19844926368295837</v>
      </c>
      <c r="Q33" s="68"/>
      <c r="R33" s="67">
        <f>+S33-O33</f>
        <v>-319390</v>
      </c>
      <c r="S33" s="67"/>
      <c r="T33" s="32" t="e">
        <f>+S33/Q33</f>
        <v>#DIV/0!</v>
      </c>
      <c r="V33" s="115"/>
      <c r="X33" s="30"/>
    </row>
    <row r="34" spans="1:25" ht="14.1" customHeight="1">
      <c r="A34" s="33">
        <v>8</v>
      </c>
      <c r="B34" s="34"/>
      <c r="C34" s="66" t="s">
        <v>163</v>
      </c>
      <c r="D34" s="68">
        <v>629230</v>
      </c>
      <c r="E34" s="68">
        <v>629230</v>
      </c>
      <c r="F34" s="68">
        <v>0</v>
      </c>
      <c r="G34" s="68">
        <v>0</v>
      </c>
      <c r="H34" s="15">
        <f>+G34/E34</f>
        <v>0</v>
      </c>
      <c r="I34" s="68">
        <v>629230</v>
      </c>
      <c r="J34" s="67">
        <f>+K34-G34</f>
        <v>0</v>
      </c>
      <c r="K34" s="68">
        <v>0</v>
      </c>
      <c r="L34" s="15">
        <f>+K34/I34</f>
        <v>0</v>
      </c>
      <c r="M34" s="68">
        <v>629230</v>
      </c>
      <c r="N34" s="67">
        <f>+O34-K34</f>
        <v>124870</v>
      </c>
      <c r="O34" s="67">
        <v>124870</v>
      </c>
      <c r="P34" s="15">
        <f>+O34/M34</f>
        <v>0.19844889785928835</v>
      </c>
      <c r="Q34" s="68"/>
      <c r="R34" s="67">
        <f>+S34-O34</f>
        <v>-124870</v>
      </c>
      <c r="S34" s="67"/>
      <c r="T34" s="32" t="e">
        <f>+S34/Q34</f>
        <v>#DIV/0!</v>
      </c>
      <c r="V34" s="115"/>
      <c r="X34" s="30"/>
    </row>
    <row r="35" spans="1:25" ht="14.1" customHeight="1">
      <c r="A35" s="33"/>
      <c r="B35" s="34"/>
      <c r="C35" s="3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39"/>
      <c r="V35" s="115"/>
      <c r="W35" s="30"/>
      <c r="Y35" s="30"/>
    </row>
    <row r="36" spans="1:25" ht="14.1" customHeight="1">
      <c r="A36" s="33">
        <v>9</v>
      </c>
      <c r="B36" s="34"/>
      <c r="C36" s="35" t="s">
        <v>168</v>
      </c>
      <c r="D36" s="68">
        <v>32413379</v>
      </c>
      <c r="E36" s="68">
        <v>32413379</v>
      </c>
      <c r="F36" s="68">
        <v>6482676</v>
      </c>
      <c r="G36" s="68">
        <v>6482676</v>
      </c>
      <c r="H36" s="15">
        <f>+G36/E36</f>
        <v>0.20000000617029159</v>
      </c>
      <c r="I36" s="68">
        <v>32413379</v>
      </c>
      <c r="J36" s="67">
        <f>+K36-G36</f>
        <v>6482676</v>
      </c>
      <c r="K36" s="68">
        <v>12965352</v>
      </c>
      <c r="L36" s="15">
        <f>+K36/I36</f>
        <v>0.40000001234058319</v>
      </c>
      <c r="M36" s="68">
        <v>32413379</v>
      </c>
      <c r="N36" s="67">
        <f>+O36-K36</f>
        <v>7779210</v>
      </c>
      <c r="O36" s="67">
        <v>20744562</v>
      </c>
      <c r="P36" s="15">
        <f>+O36/M36</f>
        <v>0.63999998272318348</v>
      </c>
      <c r="Q36" s="68"/>
      <c r="R36" s="67">
        <f>+S36-O36</f>
        <v>-20744562</v>
      </c>
      <c r="S36" s="67"/>
      <c r="T36" s="32" t="e">
        <f>+S36/Q36</f>
        <v>#DIV/0!</v>
      </c>
      <c r="V36" s="40"/>
    </row>
    <row r="37" spans="1:25" ht="14.1" customHeight="1">
      <c r="A37" s="33">
        <v>9</v>
      </c>
      <c r="B37" s="34"/>
      <c r="C37" s="35" t="s">
        <v>169</v>
      </c>
      <c r="D37" s="68">
        <v>8613631</v>
      </c>
      <c r="E37" s="68">
        <v>8613631</v>
      </c>
      <c r="F37" s="68">
        <v>1722725</v>
      </c>
      <c r="G37" s="68">
        <v>1722725</v>
      </c>
      <c r="H37" s="15">
        <f>+G37/E37</f>
        <v>0.19999986068592909</v>
      </c>
      <c r="I37" s="68">
        <v>8613631</v>
      </c>
      <c r="J37" s="67">
        <f>+K37-G37</f>
        <v>1722726</v>
      </c>
      <c r="K37" s="68">
        <v>3445451</v>
      </c>
      <c r="L37" s="15">
        <f>+K37/I37</f>
        <v>0.39999983746691725</v>
      </c>
      <c r="M37" s="68">
        <v>8613631</v>
      </c>
      <c r="N37" s="67">
        <f>+O37-K37</f>
        <v>2067270</v>
      </c>
      <c r="O37" s="67">
        <v>5512721</v>
      </c>
      <c r="P37" s="15">
        <f>+O37/M37</f>
        <v>0.63999967029003213</v>
      </c>
      <c r="Q37" s="68"/>
      <c r="R37" s="67">
        <f>+S37-O37</f>
        <v>-5512721</v>
      </c>
      <c r="S37" s="67"/>
      <c r="T37" s="32" t="e">
        <f>+S37/Q37</f>
        <v>#DIV/0!</v>
      </c>
      <c r="V37" s="40"/>
    </row>
    <row r="38" spans="1:25" ht="14.1" customHeight="1">
      <c r="A38" s="33"/>
      <c r="B38" s="34"/>
      <c r="C38" s="35"/>
      <c r="D38" s="68"/>
      <c r="E38" s="68"/>
      <c r="F38" s="68"/>
      <c r="G38" s="68"/>
      <c r="H38" s="15"/>
      <c r="I38" s="68"/>
      <c r="J38" s="67"/>
      <c r="K38" s="68"/>
      <c r="L38" s="15"/>
      <c r="M38" s="68"/>
      <c r="N38" s="67"/>
      <c r="O38" s="67"/>
      <c r="P38" s="15"/>
      <c r="Q38" s="68"/>
      <c r="R38" s="67"/>
      <c r="S38" s="67"/>
      <c r="T38" s="32"/>
      <c r="V38" s="40"/>
    </row>
    <row r="39" spans="1:25" ht="14.1" customHeight="1">
      <c r="A39" s="33">
        <v>10</v>
      </c>
      <c r="B39" s="34"/>
      <c r="C39" s="35" t="s">
        <v>138</v>
      </c>
      <c r="D39" s="68">
        <v>7118109</v>
      </c>
      <c r="E39" s="68">
        <v>7118109</v>
      </c>
      <c r="F39" s="68">
        <v>7500</v>
      </c>
      <c r="G39" s="68">
        <v>7500</v>
      </c>
      <c r="H39" s="15">
        <f>+G39/E39</f>
        <v>1.0536506254680844E-3</v>
      </c>
      <c r="I39" s="68">
        <v>7118109</v>
      </c>
      <c r="J39" s="67">
        <f>+K39-G39</f>
        <v>7500</v>
      </c>
      <c r="K39" s="68">
        <v>15000</v>
      </c>
      <c r="L39" s="15">
        <f>+K39/I39</f>
        <v>2.1073012509361688E-3</v>
      </c>
      <c r="M39" s="68">
        <v>7118109</v>
      </c>
      <c r="N39" s="67">
        <f>+O39-K39</f>
        <v>7500</v>
      </c>
      <c r="O39" s="67">
        <v>22500</v>
      </c>
      <c r="P39" s="15">
        <f>+O39/M39</f>
        <v>3.1609518764042529E-3</v>
      </c>
      <c r="Q39" s="68"/>
      <c r="R39" s="67">
        <f>+S39-O39</f>
        <v>-22500</v>
      </c>
      <c r="S39" s="67"/>
      <c r="T39" s="32" t="e">
        <f>+S39/Q39</f>
        <v>#DIV/0!</v>
      </c>
      <c r="V39" s="40"/>
    </row>
    <row r="40" spans="1:25" ht="14.1" customHeight="1">
      <c r="A40" s="33"/>
      <c r="B40" s="34"/>
      <c r="C40" s="35" t="s">
        <v>139</v>
      </c>
      <c r="D40" s="68">
        <v>4315566</v>
      </c>
      <c r="E40" s="68">
        <v>4315566</v>
      </c>
      <c r="F40" s="68">
        <v>0</v>
      </c>
      <c r="G40" s="68">
        <v>0</v>
      </c>
      <c r="H40" s="15">
        <f>+G40/E40</f>
        <v>0</v>
      </c>
      <c r="I40" s="68">
        <v>4315566</v>
      </c>
      <c r="J40" s="67">
        <f t="shared" ref="J40:J43" si="4">+K40-G40</f>
        <v>0</v>
      </c>
      <c r="K40" s="68">
        <v>0</v>
      </c>
      <c r="L40" s="15">
        <f>+K40/I40</f>
        <v>0</v>
      </c>
      <c r="M40" s="68">
        <v>4315566</v>
      </c>
      <c r="N40" s="67">
        <f t="shared" ref="N40:N43" si="5">+O40-K40</f>
        <v>0</v>
      </c>
      <c r="O40" s="67">
        <v>0</v>
      </c>
      <c r="P40" s="15">
        <f>+O40/M40</f>
        <v>0</v>
      </c>
      <c r="Q40" s="68"/>
      <c r="R40" s="67">
        <f t="shared" ref="R40:R43" si="6">+S40-O40</f>
        <v>0</v>
      </c>
      <c r="S40" s="67"/>
      <c r="T40" s="32" t="e">
        <f t="shared" ref="T40:T43" si="7">+S40/Q40</f>
        <v>#DIV/0!</v>
      </c>
      <c r="V40" s="40"/>
    </row>
    <row r="41" spans="1:25">
      <c r="A41" s="33"/>
      <c r="B41" s="34" t="s">
        <v>67</v>
      </c>
      <c r="C41" s="114" t="s">
        <v>140</v>
      </c>
      <c r="D41" s="68">
        <v>531006</v>
      </c>
      <c r="E41" s="68">
        <v>531006</v>
      </c>
      <c r="F41" s="68">
        <v>0</v>
      </c>
      <c r="G41" s="68">
        <v>0</v>
      </c>
      <c r="H41" s="15">
        <f t="shared" ref="H41:H43" si="8">+G41/E41</f>
        <v>0</v>
      </c>
      <c r="I41" s="68">
        <v>531006</v>
      </c>
      <c r="J41" s="67">
        <f t="shared" si="4"/>
        <v>0</v>
      </c>
      <c r="K41" s="68">
        <v>0</v>
      </c>
      <c r="L41" s="15">
        <f t="shared" ref="L41:L43" si="9">+K41/I41</f>
        <v>0</v>
      </c>
      <c r="M41" s="68">
        <v>531006</v>
      </c>
      <c r="N41" s="67">
        <f t="shared" si="5"/>
        <v>0</v>
      </c>
      <c r="O41" s="68">
        <v>0</v>
      </c>
      <c r="P41" s="15">
        <f t="shared" ref="P41:P43" si="10">+O41/M41</f>
        <v>0</v>
      </c>
      <c r="Q41" s="68"/>
      <c r="R41" s="67">
        <f t="shared" si="6"/>
        <v>0</v>
      </c>
      <c r="S41" s="67"/>
      <c r="T41" s="32" t="e">
        <f t="shared" si="7"/>
        <v>#DIV/0!</v>
      </c>
      <c r="V41" s="40"/>
    </row>
    <row r="42" spans="1:25" ht="24">
      <c r="A42" s="33"/>
      <c r="B42" s="34" t="s">
        <v>68</v>
      </c>
      <c r="C42" s="114" t="s">
        <v>187</v>
      </c>
      <c r="D42" s="68">
        <v>10871994</v>
      </c>
      <c r="E42" s="68">
        <v>10871994</v>
      </c>
      <c r="F42" s="68">
        <v>0</v>
      </c>
      <c r="G42" s="68">
        <v>0</v>
      </c>
      <c r="H42" s="15">
        <f t="shared" si="8"/>
        <v>0</v>
      </c>
      <c r="I42" s="68">
        <v>10871994</v>
      </c>
      <c r="J42" s="67">
        <f t="shared" si="4"/>
        <v>0</v>
      </c>
      <c r="K42" s="68">
        <v>0</v>
      </c>
      <c r="L42" s="15">
        <f t="shared" si="9"/>
        <v>0</v>
      </c>
      <c r="M42" s="68">
        <v>10871994</v>
      </c>
      <c r="N42" s="67">
        <f t="shared" si="5"/>
        <v>0</v>
      </c>
      <c r="O42" s="68">
        <v>0</v>
      </c>
      <c r="P42" s="15">
        <f t="shared" si="10"/>
        <v>0</v>
      </c>
      <c r="Q42" s="68"/>
      <c r="R42" s="67">
        <f t="shared" si="6"/>
        <v>0</v>
      </c>
      <c r="S42" s="67"/>
      <c r="T42" s="32" t="e">
        <f t="shared" si="7"/>
        <v>#DIV/0!</v>
      </c>
      <c r="V42" s="40"/>
    </row>
    <row r="43" spans="1:25" ht="24">
      <c r="A43" s="33"/>
      <c r="B43" s="34" t="s">
        <v>70</v>
      </c>
      <c r="C43" s="114" t="s">
        <v>188</v>
      </c>
      <c r="D43" s="68">
        <v>30675</v>
      </c>
      <c r="E43" s="68">
        <v>30675</v>
      </c>
      <c r="F43" s="68">
        <v>7500</v>
      </c>
      <c r="G43" s="68">
        <v>7500</v>
      </c>
      <c r="H43" s="15">
        <f t="shared" si="8"/>
        <v>0.24449877750611246</v>
      </c>
      <c r="I43" s="68">
        <v>30675</v>
      </c>
      <c r="J43" s="67">
        <f t="shared" si="4"/>
        <v>7500</v>
      </c>
      <c r="K43" s="68">
        <v>15000</v>
      </c>
      <c r="L43" s="15">
        <f t="shared" si="9"/>
        <v>0.48899755501222492</v>
      </c>
      <c r="M43" s="68">
        <v>30675</v>
      </c>
      <c r="N43" s="67">
        <f t="shared" si="5"/>
        <v>7500</v>
      </c>
      <c r="O43" s="68">
        <v>22500</v>
      </c>
      <c r="P43" s="15">
        <f t="shared" si="10"/>
        <v>0.73349633251833746</v>
      </c>
      <c r="Q43" s="68"/>
      <c r="R43" s="67">
        <f t="shared" si="6"/>
        <v>-22500</v>
      </c>
      <c r="S43" s="67"/>
      <c r="T43" s="32" t="e">
        <f t="shared" si="7"/>
        <v>#DIV/0!</v>
      </c>
      <c r="V43" s="40"/>
    </row>
    <row r="44" spans="1:25" ht="14.1" customHeight="1">
      <c r="A44" s="33"/>
      <c r="B44" s="34"/>
      <c r="C44" s="3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39"/>
      <c r="V44" s="115"/>
      <c r="W44" s="30"/>
      <c r="Y44" s="30"/>
    </row>
    <row r="45" spans="1:25" ht="14.1" customHeight="1">
      <c r="A45" s="33">
        <v>11</v>
      </c>
      <c r="B45" s="34"/>
      <c r="C45" s="35" t="s">
        <v>141</v>
      </c>
      <c r="D45" s="68">
        <v>39420181</v>
      </c>
      <c r="E45" s="68">
        <v>39420181</v>
      </c>
      <c r="F45" s="68">
        <v>5032911</v>
      </c>
      <c r="G45" s="68">
        <v>5032911</v>
      </c>
      <c r="H45" s="15">
        <f>+G45/E45</f>
        <v>0.12767346248359437</v>
      </c>
      <c r="I45" s="68">
        <v>39420181</v>
      </c>
      <c r="J45" s="67">
        <f>+K45-G45</f>
        <v>5215596</v>
      </c>
      <c r="K45" s="68">
        <v>10248507</v>
      </c>
      <c r="L45" s="15">
        <f>+K45/I45</f>
        <v>0.25998122636727622</v>
      </c>
      <c r="M45" s="68">
        <v>39420181</v>
      </c>
      <c r="N45" s="67">
        <f>+O45-K45</f>
        <v>5830585</v>
      </c>
      <c r="O45" s="67">
        <v>16079092</v>
      </c>
      <c r="P45" s="15">
        <f>+O45/M45</f>
        <v>0.40788985722820503</v>
      </c>
      <c r="Q45" s="68"/>
      <c r="R45" s="67">
        <f>+S45-O45</f>
        <v>-16079092</v>
      </c>
      <c r="S45" s="67"/>
      <c r="T45" s="32" t="e">
        <f>+S45/Q45</f>
        <v>#DIV/0!</v>
      </c>
      <c r="V45" s="40"/>
    </row>
    <row r="46" spans="1:25" ht="14.1" customHeight="1">
      <c r="A46" s="33"/>
      <c r="B46" s="34"/>
      <c r="C46" s="35"/>
      <c r="D46" s="68"/>
      <c r="E46" s="68"/>
      <c r="F46" s="68"/>
      <c r="G46" s="68"/>
      <c r="H46" s="15"/>
      <c r="I46" s="68"/>
      <c r="J46" s="67"/>
      <c r="K46" s="68"/>
      <c r="L46" s="15"/>
      <c r="M46" s="68"/>
      <c r="N46" s="67"/>
      <c r="O46" s="67"/>
      <c r="P46" s="15"/>
      <c r="Q46" s="68"/>
      <c r="R46" s="67"/>
      <c r="S46" s="67"/>
      <c r="T46" s="32"/>
      <c r="V46" s="40"/>
    </row>
    <row r="47" spans="1:25" ht="14.1" customHeight="1">
      <c r="A47" s="33">
        <v>12</v>
      </c>
      <c r="B47" s="34"/>
      <c r="C47" s="35" t="s">
        <v>142</v>
      </c>
      <c r="D47" s="68">
        <v>8168144</v>
      </c>
      <c r="E47" s="68">
        <v>8168144</v>
      </c>
      <c r="F47" s="68">
        <v>0</v>
      </c>
      <c r="G47" s="68">
        <v>0</v>
      </c>
      <c r="H47" s="15">
        <f>+G47/E47</f>
        <v>0</v>
      </c>
      <c r="I47" s="68">
        <v>8168144</v>
      </c>
      <c r="J47" s="67">
        <f>+K47-G47</f>
        <v>0</v>
      </c>
      <c r="K47" s="68">
        <v>0</v>
      </c>
      <c r="L47" s="15">
        <f>+K47/I47</f>
        <v>0</v>
      </c>
      <c r="M47" s="68">
        <v>8168144</v>
      </c>
      <c r="N47" s="67">
        <f>+O47-K47</f>
        <v>2450443</v>
      </c>
      <c r="O47" s="67">
        <v>2450443</v>
      </c>
      <c r="P47" s="15">
        <f>+O47/M47</f>
        <v>0.29999997551463342</v>
      </c>
      <c r="Q47" s="68"/>
      <c r="R47" s="67">
        <f>+S47-O47</f>
        <v>-2450443</v>
      </c>
      <c r="S47" s="67"/>
      <c r="T47" s="32" t="e">
        <f>+S47/Q47</f>
        <v>#DIV/0!</v>
      </c>
      <c r="V47" s="40"/>
    </row>
    <row r="48" spans="1:25" ht="14.1" customHeight="1">
      <c r="A48" s="33"/>
      <c r="B48" s="34"/>
      <c r="C48" s="35"/>
      <c r="D48" s="68"/>
      <c r="E48" s="68"/>
      <c r="F48" s="68"/>
      <c r="G48" s="68"/>
      <c r="H48" s="15"/>
      <c r="I48" s="68"/>
      <c r="J48" s="67"/>
      <c r="K48" s="68"/>
      <c r="L48" s="15"/>
      <c r="M48" s="68"/>
      <c r="N48" s="67"/>
      <c r="O48" s="67"/>
      <c r="P48" s="15"/>
      <c r="Q48" s="68"/>
      <c r="R48" s="67"/>
      <c r="S48" s="67"/>
      <c r="T48" s="32"/>
      <c r="V48" s="40"/>
    </row>
    <row r="49" spans="1:25" ht="14.1" customHeight="1">
      <c r="A49" s="33">
        <v>13</v>
      </c>
      <c r="B49" s="34"/>
      <c r="C49" s="35" t="s">
        <v>170</v>
      </c>
      <c r="D49" s="68">
        <v>450057</v>
      </c>
      <c r="E49" s="68">
        <v>450057</v>
      </c>
      <c r="F49" s="68">
        <v>0</v>
      </c>
      <c r="G49" s="68">
        <v>0</v>
      </c>
      <c r="H49" s="15">
        <f>+G49/E49</f>
        <v>0</v>
      </c>
      <c r="I49" s="68">
        <v>450057</v>
      </c>
      <c r="J49" s="67">
        <f>+K49-G49</f>
        <v>300000</v>
      </c>
      <c r="K49" s="68">
        <v>300000</v>
      </c>
      <c r="L49" s="15">
        <f>+K49/I49</f>
        <v>0.66658223291716379</v>
      </c>
      <c r="M49" s="68">
        <v>450057</v>
      </c>
      <c r="N49" s="67">
        <f>+O49-K49</f>
        <v>150048</v>
      </c>
      <c r="O49" s="67">
        <v>450048</v>
      </c>
      <c r="P49" s="15">
        <f>+O49/M49</f>
        <v>0.99998000253301245</v>
      </c>
      <c r="Q49" s="68"/>
      <c r="R49" s="67">
        <f>+S49-O49</f>
        <v>-450048</v>
      </c>
      <c r="S49" s="67"/>
      <c r="T49" s="32" t="e">
        <f>+S49/Q49</f>
        <v>#DIV/0!</v>
      </c>
      <c r="V49" s="40"/>
    </row>
    <row r="50" spans="1:25" ht="14.1" customHeight="1">
      <c r="A50" s="33"/>
      <c r="B50" s="34"/>
      <c r="C50" s="35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39"/>
      <c r="V50" s="115"/>
      <c r="W50" s="30"/>
      <c r="Y50" s="30"/>
    </row>
    <row r="51" spans="1:25" ht="14.1" customHeight="1">
      <c r="A51" s="33">
        <v>14</v>
      </c>
      <c r="B51" s="34"/>
      <c r="C51" s="35" t="s">
        <v>143</v>
      </c>
      <c r="D51" s="68">
        <v>507815478</v>
      </c>
      <c r="E51" s="68">
        <v>507815478</v>
      </c>
      <c r="F51" s="68">
        <v>17205673</v>
      </c>
      <c r="G51" s="68">
        <v>17205673</v>
      </c>
      <c r="H51" s="15">
        <f>+G51/E51</f>
        <v>3.3881741981877912E-2</v>
      </c>
      <c r="I51" s="68">
        <v>507815478</v>
      </c>
      <c r="J51" s="67">
        <f>+K51-G51</f>
        <v>7678116</v>
      </c>
      <c r="K51" s="68">
        <v>24883789</v>
      </c>
      <c r="L51" s="15">
        <f>+K51/I51</f>
        <v>4.9001635590162143E-2</v>
      </c>
      <c r="M51" s="68">
        <v>507815478</v>
      </c>
      <c r="N51" s="67">
        <f>+O51-K51</f>
        <v>9221454</v>
      </c>
      <c r="O51" s="67">
        <v>34105243</v>
      </c>
      <c r="P51" s="15">
        <f>+O51/M51</f>
        <v>6.7160700052549399E-2</v>
      </c>
      <c r="Q51" s="68"/>
      <c r="R51" s="67">
        <f>+S51-O51</f>
        <v>-34105243</v>
      </c>
      <c r="S51" s="67"/>
      <c r="T51" s="32" t="e">
        <f>+S51/Q51</f>
        <v>#DIV/0!</v>
      </c>
      <c r="V51" s="40"/>
    </row>
    <row r="52" spans="1:25" ht="14.1" customHeight="1">
      <c r="A52" s="33"/>
      <c r="B52" s="34"/>
      <c r="C52" s="35"/>
      <c r="D52" s="68"/>
      <c r="E52" s="68"/>
      <c r="F52" s="68"/>
      <c r="G52" s="68"/>
      <c r="H52" s="15"/>
      <c r="I52" s="68"/>
      <c r="J52" s="67"/>
      <c r="K52" s="68"/>
      <c r="L52" s="15"/>
      <c r="M52" s="68"/>
      <c r="N52" s="67"/>
      <c r="O52" s="67"/>
      <c r="P52" s="15"/>
      <c r="Q52" s="68"/>
      <c r="R52" s="67"/>
      <c r="S52" s="67"/>
      <c r="T52" s="32"/>
      <c r="V52" s="40"/>
    </row>
    <row r="53" spans="1:25" ht="14.1" customHeight="1">
      <c r="A53" s="33">
        <v>15</v>
      </c>
      <c r="B53" s="34"/>
      <c r="C53" s="35" t="s">
        <v>171</v>
      </c>
      <c r="D53" s="68">
        <v>265143</v>
      </c>
      <c r="E53" s="68">
        <v>265143</v>
      </c>
      <c r="F53" s="68">
        <v>0</v>
      </c>
      <c r="G53" s="68">
        <v>0</v>
      </c>
      <c r="H53" s="15">
        <f>+G53/E53</f>
        <v>0</v>
      </c>
      <c r="I53" s="68">
        <v>265143</v>
      </c>
      <c r="J53" s="67">
        <f>+K53-G53</f>
        <v>0</v>
      </c>
      <c r="K53" s="68">
        <v>0</v>
      </c>
      <c r="L53" s="15">
        <f>+K53/I53</f>
        <v>0</v>
      </c>
      <c r="M53" s="68">
        <v>265143</v>
      </c>
      <c r="N53" s="67">
        <f>+O53-K53</f>
        <v>0</v>
      </c>
      <c r="O53" s="67">
        <v>0</v>
      </c>
      <c r="P53" s="15">
        <f>+O53/M53</f>
        <v>0</v>
      </c>
      <c r="Q53" s="68"/>
      <c r="R53" s="67">
        <f>+S53-O53</f>
        <v>0</v>
      </c>
      <c r="S53" s="67"/>
      <c r="T53" s="32" t="e">
        <f>+S53/Q53</f>
        <v>#DIV/0!</v>
      </c>
      <c r="V53" s="40"/>
    </row>
    <row r="54" spans="1:25" ht="14.1" customHeight="1">
      <c r="A54" s="33"/>
      <c r="B54" s="34"/>
      <c r="C54" s="35"/>
      <c r="D54" s="68"/>
      <c r="E54" s="68"/>
      <c r="F54" s="68"/>
      <c r="G54" s="68"/>
      <c r="H54" s="15"/>
      <c r="I54" s="68"/>
      <c r="J54" s="67"/>
      <c r="K54" s="68"/>
      <c r="L54" s="15"/>
      <c r="M54" s="68"/>
      <c r="N54" s="67"/>
      <c r="O54" s="67"/>
      <c r="P54" s="15"/>
      <c r="Q54" s="68"/>
      <c r="R54" s="67"/>
      <c r="S54" s="67"/>
      <c r="T54" s="32"/>
      <c r="V54" s="40"/>
    </row>
    <row r="55" spans="1:25" ht="14.1" customHeight="1" thickBot="1">
      <c r="A55" s="116"/>
      <c r="B55" s="117"/>
      <c r="C55" s="11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119"/>
      <c r="V55" s="120"/>
    </row>
    <row r="56" spans="1:25" ht="12.75" customHeight="1">
      <c r="A56" s="75"/>
      <c r="E56" s="30"/>
    </row>
    <row r="57" spans="1:25" ht="12.75" customHeight="1">
      <c r="E57" s="30"/>
    </row>
    <row r="58" spans="1:25" ht="12.75" customHeight="1">
      <c r="E58" s="30"/>
    </row>
    <row r="59" spans="1:25" ht="12.75" customHeight="1">
      <c r="E59" s="30"/>
    </row>
    <row r="60" spans="1:25" ht="12.75" customHeight="1">
      <c r="E60" s="30"/>
    </row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7">
    <mergeCell ref="V17:V28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AFC8-2759-4A7E-B562-B83412CB59DF}">
  <dimension ref="A1:V26"/>
  <sheetViews>
    <sheetView workbookViewId="0">
      <selection activeCell="D16" sqref="D16"/>
    </sheetView>
  </sheetViews>
  <sheetFormatPr baseColWidth="10" defaultRowHeight="12.75"/>
  <cols>
    <col min="1" max="1" width="4" style="28" customWidth="1"/>
    <col min="2" max="2" width="2.85546875" style="28" customWidth="1"/>
    <col min="3" max="3" width="42.5703125" style="28" bestFit="1" customWidth="1"/>
    <col min="4" max="4" width="13.7109375" style="28" customWidth="1"/>
    <col min="5" max="12" width="13.7109375" style="28" hidden="1" customWidth="1"/>
    <col min="13" max="16" width="13.7109375" style="28" customWidth="1"/>
    <col min="17" max="20" width="13.7109375" style="28" hidden="1" customWidth="1"/>
    <col min="21" max="21" width="1.7109375" style="28" customWidth="1"/>
    <col min="22" max="22" width="45.7109375" style="28" customWidth="1"/>
    <col min="23" max="16384" width="11.42578125" style="28"/>
  </cols>
  <sheetData>
    <row r="1" spans="1:22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2">
      <c r="A4" s="90" t="s">
        <v>107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>
      <c r="A5" s="90" t="s">
        <v>108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7" spans="1:22" ht="13.5" thickBot="1">
      <c r="A7" s="75"/>
      <c r="B7" s="76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2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2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2">
      <c r="A10" s="92"/>
      <c r="B10" s="93"/>
      <c r="C10" s="27"/>
      <c r="D10" s="46"/>
      <c r="E10" s="46"/>
      <c r="F10" s="46"/>
      <c r="G10" s="46"/>
      <c r="H10" s="94"/>
      <c r="I10" s="46"/>
      <c r="J10" s="46"/>
      <c r="K10" s="46"/>
      <c r="L10" s="94"/>
      <c r="M10" s="46"/>
      <c r="N10" s="46"/>
      <c r="O10" s="46"/>
      <c r="P10" s="94"/>
      <c r="Q10" s="46"/>
      <c r="R10" s="46"/>
      <c r="S10" s="46"/>
      <c r="T10" s="94"/>
      <c r="U10" s="80"/>
      <c r="V10" s="81"/>
    </row>
    <row r="11" spans="1:22">
      <c r="A11" s="77">
        <v>1</v>
      </c>
      <c r="B11" s="78"/>
      <c r="C11" s="79" t="s">
        <v>99</v>
      </c>
      <c r="D11" s="55">
        <v>1</v>
      </c>
      <c r="E11" s="55">
        <v>1</v>
      </c>
      <c r="F11" s="55"/>
      <c r="G11" s="55"/>
      <c r="H11" s="95"/>
      <c r="I11" s="55">
        <v>1</v>
      </c>
      <c r="J11" s="55"/>
      <c r="K11" s="55"/>
      <c r="L11" s="95"/>
      <c r="M11" s="55">
        <v>1</v>
      </c>
      <c r="N11" s="55"/>
      <c r="O11" s="55"/>
      <c r="P11" s="95"/>
      <c r="Q11" s="55"/>
      <c r="R11" s="55"/>
      <c r="S11" s="55"/>
      <c r="T11" s="95"/>
      <c r="U11" s="83"/>
      <c r="V11" s="96"/>
    </row>
    <row r="12" spans="1:22">
      <c r="A12" s="77"/>
      <c r="B12" s="78"/>
      <c r="C12" s="79"/>
      <c r="D12" s="55"/>
      <c r="E12" s="55"/>
      <c r="F12" s="55"/>
      <c r="G12" s="55"/>
      <c r="H12" s="95"/>
      <c r="I12" s="55"/>
      <c r="J12" s="55"/>
      <c r="K12" s="55"/>
      <c r="L12" s="95"/>
      <c r="M12" s="55"/>
      <c r="N12" s="55"/>
      <c r="O12" s="55"/>
      <c r="P12" s="95"/>
      <c r="Q12" s="55"/>
      <c r="R12" s="55"/>
      <c r="S12" s="55"/>
      <c r="T12" s="95"/>
      <c r="U12" s="83"/>
      <c r="V12" s="96"/>
    </row>
    <row r="13" spans="1:22">
      <c r="A13" s="10">
        <v>2</v>
      </c>
      <c r="B13" s="11"/>
      <c r="C13" s="97" t="s">
        <v>14</v>
      </c>
      <c r="D13" s="67">
        <v>2649242</v>
      </c>
      <c r="E13" s="67">
        <v>2649242</v>
      </c>
      <c r="F13" s="67">
        <v>552362</v>
      </c>
      <c r="G13" s="67">
        <v>552362</v>
      </c>
      <c r="H13" s="98">
        <f>G13/E13</f>
        <v>0.20849812889875671</v>
      </c>
      <c r="I13" s="67">
        <v>2627024</v>
      </c>
      <c r="J13" s="67">
        <f>+K13-G13</f>
        <v>581432</v>
      </c>
      <c r="K13" s="67">
        <v>1133794</v>
      </c>
      <c r="L13" s="98">
        <f>K13/I13</f>
        <v>0.4315887483327141</v>
      </c>
      <c r="M13" s="67">
        <v>2627024</v>
      </c>
      <c r="N13" s="67">
        <f>+O13-K13</f>
        <v>577166</v>
      </c>
      <c r="O13" s="67">
        <v>1710960</v>
      </c>
      <c r="P13" s="98">
        <f>O13/M13</f>
        <v>0.65129210848473407</v>
      </c>
      <c r="Q13" s="67"/>
      <c r="R13" s="67">
        <f>+S13-O13</f>
        <v>-1710960</v>
      </c>
      <c r="S13" s="67"/>
      <c r="T13" s="98" t="e">
        <f>S13/Q13</f>
        <v>#DIV/0!</v>
      </c>
      <c r="U13" s="83"/>
      <c r="V13" s="3"/>
    </row>
    <row r="14" spans="1:22">
      <c r="A14" s="10"/>
      <c r="B14" s="11" t="s">
        <v>67</v>
      </c>
      <c r="C14" s="97" t="s">
        <v>8</v>
      </c>
      <c r="D14" s="67">
        <v>59</v>
      </c>
      <c r="E14" s="67">
        <v>59</v>
      </c>
      <c r="F14" s="67"/>
      <c r="G14" s="67"/>
      <c r="H14" s="99"/>
      <c r="I14" s="67">
        <v>59</v>
      </c>
      <c r="J14" s="67"/>
      <c r="K14" s="67"/>
      <c r="L14" s="99"/>
      <c r="M14" s="67">
        <v>59</v>
      </c>
      <c r="N14" s="67"/>
      <c r="O14" s="67"/>
      <c r="P14" s="99"/>
      <c r="Q14" s="67"/>
      <c r="R14" s="67"/>
      <c r="S14" s="67"/>
      <c r="T14" s="99"/>
      <c r="U14" s="83"/>
      <c r="V14" s="3"/>
    </row>
    <row r="15" spans="1:22">
      <c r="A15" s="10"/>
      <c r="B15" s="11" t="s">
        <v>68</v>
      </c>
      <c r="C15" s="97" t="s">
        <v>9</v>
      </c>
      <c r="D15" s="67">
        <v>2735</v>
      </c>
      <c r="E15" s="67">
        <v>2735</v>
      </c>
      <c r="F15" s="67">
        <v>0</v>
      </c>
      <c r="G15" s="67">
        <v>0</v>
      </c>
      <c r="H15" s="98">
        <f>G15/E15</f>
        <v>0</v>
      </c>
      <c r="I15" s="67">
        <v>2735</v>
      </c>
      <c r="J15" s="67">
        <f>+K15-G15</f>
        <v>0</v>
      </c>
      <c r="K15" s="67">
        <v>0</v>
      </c>
      <c r="L15" s="98">
        <f>K15/I15</f>
        <v>0</v>
      </c>
      <c r="M15" s="67">
        <v>2735</v>
      </c>
      <c r="N15" s="67">
        <f>+O15-K15</f>
        <v>0</v>
      </c>
      <c r="O15" s="67">
        <v>0</v>
      </c>
      <c r="P15" s="98">
        <f>O15/M15</f>
        <v>0</v>
      </c>
      <c r="Q15" s="67"/>
      <c r="R15" s="67">
        <f>+S15-O15</f>
        <v>0</v>
      </c>
      <c r="S15" s="67"/>
      <c r="T15" s="98" t="e">
        <f>S15/Q15</f>
        <v>#DIV/0!</v>
      </c>
      <c r="U15" s="83"/>
      <c r="V15" s="3"/>
    </row>
    <row r="16" spans="1:22">
      <c r="A16" s="10"/>
      <c r="B16" s="11" t="s">
        <v>70</v>
      </c>
      <c r="C16" s="97" t="s">
        <v>10</v>
      </c>
      <c r="D16" s="67">
        <v>9203</v>
      </c>
      <c r="E16" s="67">
        <v>9203</v>
      </c>
      <c r="F16" s="67">
        <v>0</v>
      </c>
      <c r="G16" s="67">
        <v>0</v>
      </c>
      <c r="H16" s="98">
        <f>G16/E16</f>
        <v>0</v>
      </c>
      <c r="I16" s="67">
        <v>9203</v>
      </c>
      <c r="J16" s="67">
        <f>+K16-G16</f>
        <v>0</v>
      </c>
      <c r="K16" s="67">
        <v>0</v>
      </c>
      <c r="L16" s="98">
        <f>K16/I16</f>
        <v>0</v>
      </c>
      <c r="M16" s="67">
        <v>9203</v>
      </c>
      <c r="N16" s="67">
        <f>+O16-K16</f>
        <v>0</v>
      </c>
      <c r="O16" s="67">
        <v>0</v>
      </c>
      <c r="P16" s="98">
        <f>O16/M16</f>
        <v>0</v>
      </c>
      <c r="Q16" s="67"/>
      <c r="R16" s="67">
        <f>+S16-O16</f>
        <v>0</v>
      </c>
      <c r="S16" s="67"/>
      <c r="T16" s="98" t="e">
        <f>S16/Q16</f>
        <v>#DIV/0!</v>
      </c>
      <c r="U16" s="83"/>
      <c r="V16" s="3"/>
    </row>
    <row r="17" spans="1:22">
      <c r="A17" s="10"/>
      <c r="B17" s="11" t="s">
        <v>70</v>
      </c>
      <c r="C17" s="97" t="s">
        <v>109</v>
      </c>
      <c r="D17" s="67">
        <v>3068</v>
      </c>
      <c r="E17" s="67">
        <v>3068</v>
      </c>
      <c r="F17" s="67">
        <v>0</v>
      </c>
      <c r="G17" s="67">
        <v>0</v>
      </c>
      <c r="H17" s="98">
        <f>G17/E17</f>
        <v>0</v>
      </c>
      <c r="I17" s="67">
        <v>3068</v>
      </c>
      <c r="J17" s="67">
        <f>+K17-G17</f>
        <v>0</v>
      </c>
      <c r="K17" s="67">
        <v>0</v>
      </c>
      <c r="L17" s="98">
        <f>K17/I17</f>
        <v>0</v>
      </c>
      <c r="M17" s="67">
        <v>3068</v>
      </c>
      <c r="N17" s="67">
        <f t="shared" ref="N17" si="0">+O17-K17</f>
        <v>0</v>
      </c>
      <c r="O17" s="67">
        <v>0</v>
      </c>
      <c r="P17" s="98">
        <f>O17/M17</f>
        <v>0</v>
      </c>
      <c r="Q17" s="67"/>
      <c r="R17" s="67">
        <f>+S17-O17</f>
        <v>0</v>
      </c>
      <c r="S17" s="67"/>
      <c r="T17" s="98"/>
      <c r="U17" s="83"/>
      <c r="V17" s="3"/>
    </row>
    <row r="18" spans="1:22">
      <c r="A18" s="10"/>
      <c r="B18" s="11" t="s">
        <v>85</v>
      </c>
      <c r="C18" s="82" t="s">
        <v>79</v>
      </c>
      <c r="D18" s="67">
        <v>6</v>
      </c>
      <c r="E18" s="67">
        <v>6</v>
      </c>
      <c r="F18" s="67"/>
      <c r="G18" s="67"/>
      <c r="H18" s="98"/>
      <c r="I18" s="67">
        <v>6</v>
      </c>
      <c r="J18" s="67"/>
      <c r="K18" s="67"/>
      <c r="L18" s="98"/>
      <c r="M18" s="67">
        <v>6</v>
      </c>
      <c r="N18" s="67"/>
      <c r="O18" s="67"/>
      <c r="P18" s="98"/>
      <c r="Q18" s="67"/>
      <c r="R18" s="67"/>
      <c r="S18" s="67"/>
      <c r="T18" s="98"/>
      <c r="U18" s="83"/>
      <c r="V18" s="3"/>
    </row>
    <row r="19" spans="1:22">
      <c r="A19" s="10"/>
      <c r="B19" s="11" t="s">
        <v>85</v>
      </c>
      <c r="C19" s="82" t="s">
        <v>80</v>
      </c>
      <c r="D19" s="67">
        <v>175543</v>
      </c>
      <c r="E19" s="67">
        <v>175543</v>
      </c>
      <c r="F19" s="67">
        <v>34015</v>
      </c>
      <c r="G19" s="67">
        <v>34015</v>
      </c>
      <c r="H19" s="98">
        <f>G19/E19</f>
        <v>0.19377018736150117</v>
      </c>
      <c r="I19" s="67">
        <v>175543</v>
      </c>
      <c r="J19" s="67">
        <f>+K19-G19</f>
        <v>30654</v>
      </c>
      <c r="K19" s="67">
        <v>64669</v>
      </c>
      <c r="L19" s="98">
        <f>K19/I19</f>
        <v>0.36839406868972274</v>
      </c>
      <c r="M19" s="67">
        <v>175543</v>
      </c>
      <c r="N19" s="67">
        <f>+O19-K19</f>
        <v>25059</v>
      </c>
      <c r="O19" s="67">
        <v>89728</v>
      </c>
      <c r="P19" s="98">
        <f>O19/M19</f>
        <v>0.51114541736212782</v>
      </c>
      <c r="Q19" s="67"/>
      <c r="R19" s="67">
        <f>+S19-O19</f>
        <v>-89728</v>
      </c>
      <c r="S19" s="67"/>
      <c r="T19" s="98" t="e">
        <f>S19/Q19</f>
        <v>#DIV/0!</v>
      </c>
      <c r="U19" s="83"/>
      <c r="V19" s="3"/>
    </row>
    <row r="20" spans="1:22">
      <c r="A20" s="77"/>
      <c r="B20" s="78"/>
      <c r="C20" s="18"/>
      <c r="D20" s="55"/>
      <c r="E20" s="55"/>
      <c r="F20" s="67"/>
      <c r="G20" s="67"/>
      <c r="H20" s="99"/>
      <c r="I20" s="55"/>
      <c r="J20" s="67"/>
      <c r="K20" s="67"/>
      <c r="L20" s="99"/>
      <c r="M20" s="55"/>
      <c r="N20" s="67"/>
      <c r="O20" s="67"/>
      <c r="P20" s="99"/>
      <c r="Q20" s="55"/>
      <c r="R20" s="67"/>
      <c r="S20" s="67"/>
      <c r="T20" s="99"/>
      <c r="U20" s="83"/>
      <c r="V20" s="3"/>
    </row>
    <row r="21" spans="1:22">
      <c r="A21" s="10">
        <v>3</v>
      </c>
      <c r="B21" s="11"/>
      <c r="C21" s="82" t="s">
        <v>15</v>
      </c>
      <c r="D21" s="67">
        <v>412414</v>
      </c>
      <c r="E21" s="67">
        <v>412414</v>
      </c>
      <c r="F21" s="67">
        <v>23301</v>
      </c>
      <c r="G21" s="67">
        <v>23301</v>
      </c>
      <c r="H21" s="98">
        <f>G21/E21</f>
        <v>5.6499051923552548E-2</v>
      </c>
      <c r="I21" s="67">
        <v>412414</v>
      </c>
      <c r="J21" s="67">
        <f>+K21-G21</f>
        <v>87752</v>
      </c>
      <c r="K21" s="67">
        <v>111053</v>
      </c>
      <c r="L21" s="98">
        <f>K21/I21</f>
        <v>0.26927553380826064</v>
      </c>
      <c r="M21" s="67">
        <v>412414</v>
      </c>
      <c r="N21" s="67">
        <f>+O21-K21</f>
        <v>78156</v>
      </c>
      <c r="O21" s="67">
        <v>189209</v>
      </c>
      <c r="P21" s="98">
        <f>O21/M21</f>
        <v>0.45878413438923021</v>
      </c>
      <c r="Q21" s="67"/>
      <c r="R21" s="67">
        <f>+S21-O21</f>
        <v>-189209</v>
      </c>
      <c r="S21" s="67"/>
      <c r="T21" s="98" t="e">
        <f>S21/Q21</f>
        <v>#DIV/0!</v>
      </c>
      <c r="U21" s="83"/>
      <c r="V21" s="3"/>
    </row>
    <row r="22" spans="1:22">
      <c r="A22" s="10"/>
      <c r="B22" s="11"/>
      <c r="C22" s="7" t="s">
        <v>13</v>
      </c>
      <c r="D22" s="67">
        <v>9203</v>
      </c>
      <c r="E22" s="67">
        <v>9203</v>
      </c>
      <c r="F22" s="67">
        <v>0</v>
      </c>
      <c r="G22" s="67">
        <v>0</v>
      </c>
      <c r="H22" s="98">
        <f>G22/E22</f>
        <v>0</v>
      </c>
      <c r="I22" s="67">
        <v>9203</v>
      </c>
      <c r="J22" s="67">
        <f>+K22-G22</f>
        <v>2601</v>
      </c>
      <c r="K22" s="67">
        <v>2601</v>
      </c>
      <c r="L22" s="98">
        <f>K22/I22</f>
        <v>0.28262523090296643</v>
      </c>
      <c r="M22" s="67">
        <v>9203</v>
      </c>
      <c r="N22" s="67">
        <f>+O22-K22</f>
        <v>3223</v>
      </c>
      <c r="O22" s="67">
        <v>5824</v>
      </c>
      <c r="P22" s="98">
        <f>O22/M22</f>
        <v>0.632837118330979</v>
      </c>
      <c r="Q22" s="67"/>
      <c r="R22" s="67">
        <f>+S22-O22</f>
        <v>-5824</v>
      </c>
      <c r="S22" s="67"/>
      <c r="T22" s="98" t="e">
        <f>S22/Q22</f>
        <v>#DIV/0!</v>
      </c>
      <c r="U22" s="83"/>
      <c r="V22" s="3"/>
    </row>
    <row r="23" spans="1:22">
      <c r="A23" s="10"/>
      <c r="B23" s="11"/>
      <c r="C23" s="82"/>
      <c r="D23" s="67"/>
      <c r="E23" s="67"/>
      <c r="F23" s="67"/>
      <c r="G23" s="67"/>
      <c r="H23" s="99"/>
      <c r="I23" s="67"/>
      <c r="J23" s="67"/>
      <c r="K23" s="67"/>
      <c r="L23" s="99"/>
      <c r="M23" s="67"/>
      <c r="N23" s="67"/>
      <c r="O23" s="67"/>
      <c r="P23" s="99"/>
      <c r="Q23" s="67"/>
      <c r="R23" s="67"/>
      <c r="S23" s="67"/>
      <c r="T23" s="99"/>
      <c r="U23" s="83"/>
      <c r="V23" s="3"/>
    </row>
    <row r="24" spans="1:22" ht="13.5" thickBot="1">
      <c r="A24" s="84"/>
      <c r="B24" s="85"/>
      <c r="C24" s="86"/>
      <c r="D24" s="54"/>
      <c r="E24" s="54"/>
      <c r="F24" s="54"/>
      <c r="G24" s="54"/>
      <c r="H24" s="100"/>
      <c r="I24" s="54"/>
      <c r="J24" s="54"/>
      <c r="K24" s="54"/>
      <c r="L24" s="100"/>
      <c r="M24" s="54"/>
      <c r="N24" s="54"/>
      <c r="O24" s="54"/>
      <c r="P24" s="100"/>
      <c r="Q24" s="54"/>
      <c r="R24" s="54"/>
      <c r="S24" s="54"/>
      <c r="T24" s="100"/>
      <c r="U24" s="83"/>
      <c r="V24" s="88"/>
    </row>
    <row r="25" spans="1:22">
      <c r="A25" s="75"/>
    </row>
    <row r="26" spans="1:22" ht="12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</row>
  </sheetData>
  <mergeCells count="7">
    <mergeCell ref="A26:P26"/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workbookViewId="0">
      <selection activeCell="M23" sqref="M23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6.5703125" style="4" bestFit="1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62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63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92"/>
      <c r="B10" s="93"/>
      <c r="C10" s="2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8</v>
      </c>
      <c r="E11" s="67">
        <v>8</v>
      </c>
      <c r="F11" s="67"/>
      <c r="G11" s="67"/>
      <c r="H11" s="67"/>
      <c r="I11" s="67">
        <v>8</v>
      </c>
      <c r="J11" s="67"/>
      <c r="K11" s="67"/>
      <c r="L11" s="67"/>
      <c r="M11" s="67">
        <v>8</v>
      </c>
      <c r="N11" s="67"/>
      <c r="O11" s="67"/>
      <c r="P11" s="67"/>
      <c r="Q11" s="67"/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2</v>
      </c>
      <c r="B13" s="11"/>
      <c r="C13" s="82" t="s">
        <v>14</v>
      </c>
      <c r="D13" s="67">
        <v>12638638</v>
      </c>
      <c r="E13" s="67">
        <v>12638638</v>
      </c>
      <c r="F13" s="67">
        <v>3223733</v>
      </c>
      <c r="G13" s="67">
        <v>3223733</v>
      </c>
      <c r="H13" s="15">
        <f>G13/E13</f>
        <v>0.25506965228373502</v>
      </c>
      <c r="I13" s="67">
        <v>12638638</v>
      </c>
      <c r="J13" s="67">
        <f>+K13-G13</f>
        <v>3150582</v>
      </c>
      <c r="K13" s="67">
        <v>6374315</v>
      </c>
      <c r="L13" s="15">
        <f>+K13/I13</f>
        <v>0.50435141824617491</v>
      </c>
      <c r="M13" s="67">
        <v>13033334</v>
      </c>
      <c r="N13" s="67">
        <f>+O13-K13</f>
        <v>3498601</v>
      </c>
      <c r="O13" s="67">
        <v>9872916</v>
      </c>
      <c r="P13" s="15">
        <f>+O13/M13</f>
        <v>0.7575126978254374</v>
      </c>
      <c r="Q13" s="67"/>
      <c r="R13" s="67">
        <f>+S13-O13</f>
        <v>-9872916</v>
      </c>
      <c r="S13" s="67"/>
      <c r="T13" s="32" t="e">
        <f>+S13/Q13</f>
        <v>#DIV/0!</v>
      </c>
      <c r="U13" s="83"/>
      <c r="V13" s="3"/>
      <c r="W13" s="83"/>
      <c r="X13" s="83"/>
    </row>
    <row r="14" spans="1:24" ht="14.1" customHeight="1">
      <c r="A14" s="10">
        <v>2</v>
      </c>
      <c r="B14" s="11" t="s">
        <v>0</v>
      </c>
      <c r="C14" s="82" t="s">
        <v>8</v>
      </c>
      <c r="D14" s="67">
        <v>434</v>
      </c>
      <c r="E14" s="67">
        <v>434</v>
      </c>
      <c r="F14" s="67"/>
      <c r="G14" s="67"/>
      <c r="H14" s="15"/>
      <c r="I14" s="67">
        <v>434</v>
      </c>
      <c r="J14" s="67"/>
      <c r="K14" s="67"/>
      <c r="L14" s="15"/>
      <c r="M14" s="67">
        <v>434</v>
      </c>
      <c r="N14" s="67"/>
      <c r="O14" s="67"/>
      <c r="P14" s="67"/>
      <c r="Q14" s="67"/>
      <c r="R14" s="67"/>
      <c r="S14" s="67"/>
      <c r="T14" s="6"/>
      <c r="U14" s="83"/>
      <c r="V14" s="3"/>
    </row>
    <row r="15" spans="1:24" ht="14.1" customHeight="1">
      <c r="A15" s="10">
        <v>2</v>
      </c>
      <c r="B15" s="11" t="s">
        <v>0</v>
      </c>
      <c r="C15" s="82" t="s">
        <v>65</v>
      </c>
      <c r="D15" s="67">
        <v>170326</v>
      </c>
      <c r="E15" s="67">
        <v>170326</v>
      </c>
      <c r="F15" s="67">
        <v>8737</v>
      </c>
      <c r="G15" s="67">
        <v>8737</v>
      </c>
      <c r="H15" s="15">
        <f>G15/E15</f>
        <v>5.1295750501978557E-2</v>
      </c>
      <c r="I15" s="67">
        <v>170326</v>
      </c>
      <c r="J15" s="67">
        <f>+K15-G15</f>
        <v>18987</v>
      </c>
      <c r="K15" s="67">
        <v>27724</v>
      </c>
      <c r="L15" s="15">
        <f>+K15/I15</f>
        <v>0.16277021711306552</v>
      </c>
      <c r="M15" s="67">
        <v>170326</v>
      </c>
      <c r="N15" s="67">
        <f>+O15-K15</f>
        <v>26323</v>
      </c>
      <c r="O15" s="67">
        <v>54047</v>
      </c>
      <c r="P15" s="15">
        <f>+O15/M15</f>
        <v>0.31731503117551046</v>
      </c>
      <c r="Q15" s="67"/>
      <c r="R15" s="67">
        <f>+S15-O15</f>
        <v>-54047</v>
      </c>
      <c r="S15" s="67"/>
      <c r="T15" s="32" t="e">
        <f>+S15/Q15</f>
        <v>#DIV/0!</v>
      </c>
      <c r="U15" s="83"/>
      <c r="V15" s="3"/>
    </row>
    <row r="16" spans="1:24" ht="14.1" customHeight="1">
      <c r="A16" s="10">
        <v>2</v>
      </c>
      <c r="B16" s="11" t="s">
        <v>1</v>
      </c>
      <c r="C16" s="82" t="s">
        <v>9</v>
      </c>
      <c r="D16" s="67">
        <v>41089</v>
      </c>
      <c r="E16" s="67">
        <v>41089</v>
      </c>
      <c r="F16" s="67">
        <v>383</v>
      </c>
      <c r="G16" s="67">
        <v>383</v>
      </c>
      <c r="H16" s="15">
        <f>G16/E16</f>
        <v>9.3212295261505505E-3</v>
      </c>
      <c r="I16" s="67">
        <v>41089</v>
      </c>
      <c r="J16" s="67">
        <f>+K16-G16</f>
        <v>1595</v>
      </c>
      <c r="K16" s="67">
        <v>1978</v>
      </c>
      <c r="L16" s="15">
        <f>+K16/I16</f>
        <v>4.8139404706855848E-2</v>
      </c>
      <c r="M16" s="67">
        <v>41089</v>
      </c>
      <c r="N16" s="67">
        <f>+O16-K16</f>
        <v>453</v>
      </c>
      <c r="O16" s="67">
        <v>2431</v>
      </c>
      <c r="P16" s="15">
        <f>+O16/M16</f>
        <v>5.9164253206454284E-2</v>
      </c>
      <c r="Q16" s="67"/>
      <c r="R16" s="67">
        <f>+S16-O16</f>
        <v>-2431</v>
      </c>
      <c r="S16" s="67"/>
      <c r="T16" s="32" t="e">
        <f>+S16/Q16</f>
        <v>#DIV/0!</v>
      </c>
      <c r="U16" s="83"/>
      <c r="V16" s="3"/>
    </row>
    <row r="17" spans="1:23" ht="14.1" customHeight="1">
      <c r="A17" s="10">
        <v>2</v>
      </c>
      <c r="B17" s="11" t="s">
        <v>2</v>
      </c>
      <c r="C17" s="82" t="s">
        <v>10</v>
      </c>
      <c r="D17" s="67">
        <v>254778</v>
      </c>
      <c r="E17" s="67">
        <v>254778</v>
      </c>
      <c r="F17" s="67">
        <v>1942</v>
      </c>
      <c r="G17" s="67">
        <v>1942</v>
      </c>
      <c r="H17" s="15">
        <f>G17/E17</f>
        <v>7.6223221785240488E-3</v>
      </c>
      <c r="I17" s="67">
        <v>254778</v>
      </c>
      <c r="J17" s="67">
        <f>+K17-G17</f>
        <v>-1036</v>
      </c>
      <c r="K17" s="67">
        <v>906</v>
      </c>
      <c r="L17" s="15">
        <f>+K17/I17</f>
        <v>3.5560370204648752E-3</v>
      </c>
      <c r="M17" s="67">
        <v>254778</v>
      </c>
      <c r="N17" s="67">
        <f>+O17-K17</f>
        <v>5427</v>
      </c>
      <c r="O17" s="67">
        <v>6333</v>
      </c>
      <c r="P17" s="15">
        <f>+O17/M17</f>
        <v>2.4856934272189907E-2</v>
      </c>
      <c r="Q17" s="67"/>
      <c r="R17" s="67">
        <f>+S17-O17</f>
        <v>-6333</v>
      </c>
      <c r="S17" s="67"/>
      <c r="T17" s="32" t="e">
        <f>+S17/Q17</f>
        <v>#DIV/0!</v>
      </c>
      <c r="U17" s="83"/>
      <c r="V17" s="3"/>
    </row>
    <row r="18" spans="1:23" ht="14.1" customHeight="1">
      <c r="A18" s="10">
        <v>2</v>
      </c>
      <c r="B18" s="11" t="s">
        <v>3</v>
      </c>
      <c r="C18" s="82" t="s">
        <v>79</v>
      </c>
      <c r="D18" s="67">
        <v>45</v>
      </c>
      <c r="E18" s="67">
        <v>45</v>
      </c>
      <c r="F18" s="67"/>
      <c r="G18" s="67"/>
      <c r="H18" s="15"/>
      <c r="I18" s="67">
        <v>45</v>
      </c>
      <c r="J18" s="67"/>
      <c r="K18" s="67"/>
      <c r="L18" s="15"/>
      <c r="M18" s="67">
        <v>45</v>
      </c>
      <c r="N18" s="67"/>
      <c r="O18" s="67"/>
      <c r="P18" s="15"/>
      <c r="Q18" s="67"/>
      <c r="R18" s="67"/>
      <c r="S18" s="67"/>
      <c r="T18" s="32"/>
      <c r="U18" s="83"/>
      <c r="V18" s="3"/>
    </row>
    <row r="19" spans="1:23" ht="14.1" customHeight="1">
      <c r="A19" s="10">
        <v>2</v>
      </c>
      <c r="B19" s="11" t="s">
        <v>3</v>
      </c>
      <c r="C19" s="82" t="s">
        <v>80</v>
      </c>
      <c r="D19" s="67">
        <v>434837</v>
      </c>
      <c r="E19" s="67">
        <v>434837</v>
      </c>
      <c r="F19" s="67">
        <v>94683</v>
      </c>
      <c r="G19" s="67">
        <v>94683</v>
      </c>
      <c r="H19" s="15">
        <f>G19/E19</f>
        <v>0.21774366026810046</v>
      </c>
      <c r="I19" s="67">
        <v>434837</v>
      </c>
      <c r="J19" s="67">
        <f>+K19-G19</f>
        <v>89056</v>
      </c>
      <c r="K19" s="67">
        <v>183739</v>
      </c>
      <c r="L19" s="15">
        <f>+K19/I19</f>
        <v>0.42254683939039228</v>
      </c>
      <c r="M19" s="67">
        <v>434837</v>
      </c>
      <c r="N19" s="67">
        <f>+O19-K19</f>
        <v>89680</v>
      </c>
      <c r="O19" s="67">
        <v>273419</v>
      </c>
      <c r="P19" s="15">
        <f>+O19/M19</f>
        <v>0.62878503899162219</v>
      </c>
      <c r="Q19" s="67"/>
      <c r="R19" s="67">
        <f>+S19-O19</f>
        <v>-273419</v>
      </c>
      <c r="S19" s="67"/>
      <c r="T19" s="32" t="e">
        <f>+S19/Q19</f>
        <v>#DIV/0!</v>
      </c>
      <c r="U19" s="83"/>
      <c r="V19" s="3"/>
    </row>
    <row r="20" spans="1:23" ht="14.1" customHeight="1">
      <c r="A20" s="10">
        <v>2</v>
      </c>
      <c r="B20" s="11" t="s">
        <v>4</v>
      </c>
      <c r="C20" s="82" t="s">
        <v>12</v>
      </c>
      <c r="D20" s="67">
        <v>9</v>
      </c>
      <c r="E20" s="67">
        <v>9</v>
      </c>
      <c r="F20" s="67"/>
      <c r="G20" s="67"/>
      <c r="H20" s="67"/>
      <c r="I20" s="67">
        <v>9</v>
      </c>
      <c r="J20" s="67"/>
      <c r="K20" s="67"/>
      <c r="L20" s="67"/>
      <c r="M20" s="67">
        <v>9</v>
      </c>
      <c r="N20" s="67"/>
      <c r="O20" s="67"/>
      <c r="P20" s="67"/>
      <c r="Q20" s="67"/>
      <c r="R20" s="67"/>
      <c r="S20" s="67"/>
      <c r="T20" s="6"/>
      <c r="U20" s="83"/>
      <c r="V20" s="3"/>
    </row>
    <row r="21" spans="1:23">
      <c r="A21" s="10">
        <v>2</v>
      </c>
      <c r="B21" s="11" t="s">
        <v>4</v>
      </c>
      <c r="C21" s="82" t="s">
        <v>11</v>
      </c>
      <c r="D21" s="67">
        <v>58896</v>
      </c>
      <c r="E21" s="67">
        <v>58896</v>
      </c>
      <c r="F21" s="67">
        <v>12345</v>
      </c>
      <c r="G21" s="67">
        <v>12345</v>
      </c>
      <c r="H21" s="15">
        <f>G21/E21</f>
        <v>0.20960676446617768</v>
      </c>
      <c r="I21" s="67">
        <v>58896</v>
      </c>
      <c r="J21" s="67">
        <f>+K21-G21</f>
        <v>13646</v>
      </c>
      <c r="K21" s="67">
        <v>25991</v>
      </c>
      <c r="L21" s="15">
        <f>+K21/I21</f>
        <v>0.44130331431676173</v>
      </c>
      <c r="M21" s="67">
        <v>58896</v>
      </c>
      <c r="N21" s="67">
        <f>+O21-K21</f>
        <v>13545</v>
      </c>
      <c r="O21" s="67">
        <v>39536</v>
      </c>
      <c r="P21" s="15">
        <f>+O21/M21</f>
        <v>0.67128497690844879</v>
      </c>
      <c r="Q21" s="67"/>
      <c r="R21" s="67">
        <f>+S21-O21</f>
        <v>-39536</v>
      </c>
      <c r="S21" s="67"/>
      <c r="T21" s="32" t="e">
        <f>+S21/Q21</f>
        <v>#DIV/0!</v>
      </c>
      <c r="U21" s="83"/>
      <c r="V21" s="70"/>
    </row>
    <row r="22" spans="1:23" ht="14.1" customHeight="1">
      <c r="A22" s="10" t="s">
        <v>78</v>
      </c>
      <c r="B22" s="11"/>
      <c r="C22" s="82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"/>
      <c r="U22" s="83"/>
      <c r="V22" s="3"/>
    </row>
    <row r="23" spans="1:23" ht="14.1" customHeight="1">
      <c r="A23" s="10">
        <v>3</v>
      </c>
      <c r="B23" s="11"/>
      <c r="C23" s="82" t="s">
        <v>15</v>
      </c>
      <c r="D23" s="67">
        <v>1625944</v>
      </c>
      <c r="E23" s="67">
        <v>1625944</v>
      </c>
      <c r="F23" s="67">
        <v>288963</v>
      </c>
      <c r="G23" s="67">
        <v>288963</v>
      </c>
      <c r="H23" s="15">
        <f>G23/E23</f>
        <v>0.17772014288314972</v>
      </c>
      <c r="I23" s="67">
        <v>1625944</v>
      </c>
      <c r="J23" s="67">
        <f>+K23-G23</f>
        <v>324017</v>
      </c>
      <c r="K23" s="67">
        <v>612980</v>
      </c>
      <c r="L23" s="15">
        <f>+K23/I23</f>
        <v>0.37699945385572936</v>
      </c>
      <c r="M23" s="67">
        <f>1569036+56908</f>
        <v>1625944</v>
      </c>
      <c r="N23" s="67">
        <f>+O23-K23</f>
        <v>355072</v>
      </c>
      <c r="O23" s="67">
        <v>968052</v>
      </c>
      <c r="P23" s="15">
        <f>+O23/M23</f>
        <v>0.59537843861781214</v>
      </c>
      <c r="Q23" s="67"/>
      <c r="R23" s="67">
        <f>+S23-O23</f>
        <v>-968052</v>
      </c>
      <c r="S23" s="67"/>
      <c r="T23" s="32" t="e">
        <f>+S23/Q23</f>
        <v>#DIV/0!</v>
      </c>
      <c r="U23" s="83"/>
      <c r="V23" s="3"/>
    </row>
    <row r="24" spans="1:23" ht="14.1" customHeight="1">
      <c r="A24" s="10"/>
      <c r="B24" s="11"/>
      <c r="C24" s="82" t="s">
        <v>13</v>
      </c>
      <c r="D24" s="67">
        <v>66572</v>
      </c>
      <c r="E24" s="67">
        <v>66572</v>
      </c>
      <c r="F24" s="67">
        <v>0</v>
      </c>
      <c r="G24" s="67">
        <v>0</v>
      </c>
      <c r="H24" s="15">
        <f>G24/E24</f>
        <v>0</v>
      </c>
      <c r="I24" s="67">
        <v>66572</v>
      </c>
      <c r="J24" s="67">
        <f>+K24-G24</f>
        <v>8873</v>
      </c>
      <c r="K24" s="67">
        <v>8873</v>
      </c>
      <c r="L24" s="15">
        <f>+K24/I24</f>
        <v>0.13328426365438922</v>
      </c>
      <c r="M24" s="67">
        <v>66572</v>
      </c>
      <c r="N24" s="67">
        <f>+O24-K24</f>
        <v>17585</v>
      </c>
      <c r="O24" s="67">
        <v>26458</v>
      </c>
      <c r="P24" s="15">
        <f>+O24/M24</f>
        <v>0.39743435678663702</v>
      </c>
      <c r="Q24" s="67"/>
      <c r="R24" s="67">
        <f>+S24-O24</f>
        <v>-26458</v>
      </c>
      <c r="S24" s="67"/>
      <c r="T24" s="32" t="e">
        <f>+S24/Q24</f>
        <v>#DIV/0!</v>
      </c>
      <c r="U24" s="83"/>
      <c r="V24" s="3"/>
    </row>
    <row r="25" spans="1:23" ht="14.1" customHeight="1">
      <c r="A25" s="10"/>
      <c r="B25" s="11"/>
      <c r="C25" s="8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"/>
      <c r="U25" s="83"/>
      <c r="V25" s="3"/>
    </row>
    <row r="26" spans="1:23" ht="14.1" customHeight="1">
      <c r="A26" s="10">
        <v>4</v>
      </c>
      <c r="B26" s="11"/>
      <c r="C26" s="7" t="s">
        <v>64</v>
      </c>
      <c r="D26" s="67">
        <v>10842699</v>
      </c>
      <c r="E26" s="67">
        <v>10842699</v>
      </c>
      <c r="F26" s="67">
        <v>226172</v>
      </c>
      <c r="G26" s="67">
        <v>226172</v>
      </c>
      <c r="H26" s="15">
        <f>G26/E26</f>
        <v>2.0859381967534098E-2</v>
      </c>
      <c r="I26" s="67">
        <v>10842699</v>
      </c>
      <c r="J26" s="67">
        <f>+K26-G26</f>
        <v>523268</v>
      </c>
      <c r="K26" s="67">
        <v>749440</v>
      </c>
      <c r="L26" s="15">
        <f>+K26/I26</f>
        <v>6.9119321674428108E-2</v>
      </c>
      <c r="M26" s="67">
        <v>10842699</v>
      </c>
      <c r="N26" s="67">
        <f>+O26-K26</f>
        <v>595635</v>
      </c>
      <c r="O26" s="67">
        <v>1345075</v>
      </c>
      <c r="P26" s="15">
        <f>+O26/M26</f>
        <v>0.1240535220981418</v>
      </c>
      <c r="Q26" s="67"/>
      <c r="R26" s="67">
        <f>+S26-O26</f>
        <v>-1345075</v>
      </c>
      <c r="S26" s="67"/>
      <c r="T26" s="32" t="e">
        <f>+S26/Q26</f>
        <v>#DIV/0!</v>
      </c>
      <c r="U26" s="148"/>
      <c r="V26" s="3"/>
    </row>
    <row r="27" spans="1:23" ht="14.1" customHeight="1">
      <c r="A27" s="10" t="s">
        <v>78</v>
      </c>
      <c r="B27" s="11" t="s">
        <v>0</v>
      </c>
      <c r="C27" s="7" t="s">
        <v>86</v>
      </c>
      <c r="D27" s="67">
        <v>18</v>
      </c>
      <c r="E27" s="67">
        <v>18</v>
      </c>
      <c r="F27" s="67"/>
      <c r="G27" s="67"/>
      <c r="H27" s="67"/>
      <c r="I27" s="67">
        <v>18</v>
      </c>
      <c r="J27" s="67"/>
      <c r="K27" s="67"/>
      <c r="L27" s="67"/>
      <c r="M27" s="67">
        <v>18</v>
      </c>
      <c r="N27" s="67"/>
      <c r="O27" s="67"/>
      <c r="P27" s="67"/>
      <c r="Q27" s="67"/>
      <c r="R27" s="67"/>
      <c r="S27" s="67"/>
      <c r="T27" s="6"/>
      <c r="U27" s="148"/>
      <c r="V27" s="3"/>
    </row>
    <row r="28" spans="1:23" ht="14.1" customHeight="1">
      <c r="A28" s="144"/>
      <c r="B28" s="145" t="s">
        <v>0</v>
      </c>
      <c r="C28" s="7" t="s">
        <v>87</v>
      </c>
      <c r="D28" s="19">
        <v>430728</v>
      </c>
      <c r="E28" s="19">
        <v>430728</v>
      </c>
      <c r="F28" s="19">
        <v>101704.826</v>
      </c>
      <c r="G28" s="19">
        <v>101704.826</v>
      </c>
      <c r="H28" s="15">
        <f t="shared" ref="H28:H29" si="0">G28/E28</f>
        <v>0.23612308928140266</v>
      </c>
      <c r="I28" s="19">
        <v>430728</v>
      </c>
      <c r="J28" s="67">
        <f t="shared" ref="J28:J29" si="1">+K28-G28</f>
        <v>100608.174</v>
      </c>
      <c r="K28" s="19">
        <v>202313</v>
      </c>
      <c r="L28" s="15">
        <f t="shared" ref="L28:L29" si="2">+K28/I28</f>
        <v>0.46970013558440593</v>
      </c>
      <c r="M28" s="19">
        <v>430728</v>
      </c>
      <c r="N28" s="67">
        <f t="shared" ref="N28:N29" si="3">+O28-K28</f>
        <v>103645</v>
      </c>
      <c r="O28" s="19">
        <v>305958</v>
      </c>
      <c r="P28" s="15">
        <f t="shared" ref="P28:P29" si="4">+O28/M28</f>
        <v>0.71032763135900145</v>
      </c>
      <c r="Q28" s="19"/>
      <c r="R28" s="67">
        <f t="shared" ref="R28:R29" si="5">+S28-O28</f>
        <v>-305958</v>
      </c>
      <c r="S28" s="19"/>
      <c r="T28" s="32" t="e">
        <f t="shared" ref="T28:T29" si="6">+S28/Q28</f>
        <v>#DIV/0!</v>
      </c>
      <c r="U28" s="148"/>
      <c r="V28" s="3"/>
      <c r="W28" s="2"/>
    </row>
    <row r="29" spans="1:23" ht="14.1" customHeight="1">
      <c r="A29" s="144"/>
      <c r="B29" s="145" t="s">
        <v>1</v>
      </c>
      <c r="C29" s="14" t="s">
        <v>88</v>
      </c>
      <c r="D29" s="19">
        <v>754731</v>
      </c>
      <c r="E29" s="19">
        <v>754731</v>
      </c>
      <c r="F29" s="19">
        <v>19531.150000000001</v>
      </c>
      <c r="G29" s="19">
        <v>19531.150000000001</v>
      </c>
      <c r="H29" s="15">
        <f t="shared" si="0"/>
        <v>2.5878293060706398E-2</v>
      </c>
      <c r="I29" s="19">
        <v>754731</v>
      </c>
      <c r="J29" s="67">
        <f t="shared" si="1"/>
        <v>49268.85</v>
      </c>
      <c r="K29" s="19">
        <v>68800</v>
      </c>
      <c r="L29" s="15">
        <f t="shared" si="2"/>
        <v>9.115830673445241E-2</v>
      </c>
      <c r="M29" s="19">
        <v>754731</v>
      </c>
      <c r="N29" s="67">
        <f t="shared" si="3"/>
        <v>104936</v>
      </c>
      <c r="O29" s="19">
        <v>173736</v>
      </c>
      <c r="P29" s="15">
        <f t="shared" si="4"/>
        <v>0.23019592411070963</v>
      </c>
      <c r="Q29" s="19"/>
      <c r="R29" s="67">
        <f t="shared" si="5"/>
        <v>-173736</v>
      </c>
      <c r="S29" s="19"/>
      <c r="T29" s="32" t="e">
        <f t="shared" si="6"/>
        <v>#DIV/0!</v>
      </c>
      <c r="U29" s="148"/>
      <c r="V29" s="3"/>
      <c r="W29" s="2"/>
    </row>
    <row r="30" spans="1:23" ht="14.1" customHeight="1">
      <c r="A30" s="144"/>
      <c r="B30" s="11"/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30"/>
      <c r="U30" s="148"/>
      <c r="V30" s="3"/>
    </row>
    <row r="31" spans="1:23" ht="14.1" customHeight="1">
      <c r="A31" s="144">
        <v>5</v>
      </c>
      <c r="B31" s="11"/>
      <c r="C31" s="7" t="s">
        <v>64</v>
      </c>
      <c r="D31" s="67">
        <v>10842699</v>
      </c>
      <c r="E31" s="67">
        <v>10842699</v>
      </c>
      <c r="F31" s="67">
        <v>226172</v>
      </c>
      <c r="G31" s="67">
        <v>226172</v>
      </c>
      <c r="H31" s="15">
        <f>G31/E31</f>
        <v>2.0859381967534098E-2</v>
      </c>
      <c r="I31" s="67">
        <v>10842699</v>
      </c>
      <c r="J31" s="67">
        <f>+K31-G31</f>
        <v>523268</v>
      </c>
      <c r="K31" s="67">
        <v>749440</v>
      </c>
      <c r="L31" s="15">
        <f>+K31/I31</f>
        <v>6.9119321674428108E-2</v>
      </c>
      <c r="M31" s="67">
        <v>10842699</v>
      </c>
      <c r="N31" s="67">
        <f>+O31-K31</f>
        <v>595635</v>
      </c>
      <c r="O31" s="67">
        <v>1345075</v>
      </c>
      <c r="P31" s="15">
        <f>+O31/M31</f>
        <v>0.1240535220981418</v>
      </c>
      <c r="Q31" s="67"/>
      <c r="R31" s="67">
        <f>+S31-O31</f>
        <v>-1345075</v>
      </c>
      <c r="S31" s="67"/>
      <c r="T31" s="32" t="e">
        <f>+S31/Q31</f>
        <v>#DIV/0!</v>
      </c>
      <c r="U31" s="148"/>
      <c r="V31" s="3"/>
    </row>
    <row r="32" spans="1:23" ht="14.1" customHeight="1">
      <c r="A32" s="144">
        <v>5</v>
      </c>
      <c r="B32" s="11"/>
      <c r="C32" s="146" t="s">
        <v>81</v>
      </c>
      <c r="D32" s="19">
        <v>2313413</v>
      </c>
      <c r="E32" s="19">
        <v>2313413</v>
      </c>
      <c r="F32" s="19">
        <v>314166</v>
      </c>
      <c r="G32" s="19">
        <v>314166</v>
      </c>
      <c r="H32" s="15">
        <f>G32/E32</f>
        <v>0.13580195148899052</v>
      </c>
      <c r="I32" s="19">
        <v>2313413</v>
      </c>
      <c r="J32" s="67">
        <f>+K32-G32</f>
        <v>401472</v>
      </c>
      <c r="K32" s="67">
        <v>715638</v>
      </c>
      <c r="L32" s="15">
        <f>+K32/I32</f>
        <v>0.3093429491405123</v>
      </c>
      <c r="M32" s="19">
        <v>2313413</v>
      </c>
      <c r="N32" s="67">
        <f>+O32-K32</f>
        <v>329579</v>
      </c>
      <c r="O32" s="67">
        <v>1045217</v>
      </c>
      <c r="P32" s="15">
        <f>+O32/M32</f>
        <v>0.45180735130303151</v>
      </c>
      <c r="Q32" s="19"/>
      <c r="R32" s="67">
        <f>+S32-O32</f>
        <v>-1045217</v>
      </c>
      <c r="S32" s="67"/>
      <c r="T32" s="32" t="e">
        <f>+S32/Q32</f>
        <v>#DIV/0!</v>
      </c>
      <c r="U32" s="148"/>
      <c r="V32" s="3"/>
    </row>
    <row r="33" spans="1:24" ht="14.1" customHeight="1">
      <c r="A33" s="144"/>
      <c r="B33" s="145"/>
      <c r="C33" s="146"/>
      <c r="D33" s="19"/>
      <c r="E33" s="19"/>
      <c r="F33" s="19"/>
      <c r="G33" s="19"/>
      <c r="H33" s="133"/>
      <c r="I33" s="19"/>
      <c r="J33" s="19"/>
      <c r="K33" s="19"/>
      <c r="L33" s="133"/>
      <c r="M33" s="19"/>
      <c r="N33" s="19"/>
      <c r="O33" s="19"/>
      <c r="P33" s="133"/>
      <c r="Q33" s="19"/>
      <c r="R33" s="19"/>
      <c r="S33" s="19"/>
      <c r="T33" s="132"/>
      <c r="U33" s="148"/>
      <c r="V33" s="3"/>
    </row>
    <row r="34" spans="1:24" ht="14.1" customHeight="1">
      <c r="A34" s="144">
        <v>6</v>
      </c>
      <c r="B34" s="145"/>
      <c r="C34" s="146" t="s">
        <v>81</v>
      </c>
      <c r="D34" s="19">
        <v>2313413</v>
      </c>
      <c r="E34" s="19">
        <v>2313413</v>
      </c>
      <c r="F34" s="19">
        <v>314166</v>
      </c>
      <c r="G34" s="19">
        <v>314166</v>
      </c>
      <c r="H34" s="15">
        <f>G34/E34</f>
        <v>0.13580195148899052</v>
      </c>
      <c r="I34" s="19">
        <v>2313413</v>
      </c>
      <c r="J34" s="67">
        <f>+K34-G34</f>
        <v>401472</v>
      </c>
      <c r="K34" s="67">
        <v>715638</v>
      </c>
      <c r="L34" s="15">
        <f>+K34/I34</f>
        <v>0.3093429491405123</v>
      </c>
      <c r="M34" s="19">
        <v>2313413</v>
      </c>
      <c r="N34" s="67">
        <f>+O34-K34</f>
        <v>329579</v>
      </c>
      <c r="O34" s="67">
        <v>1045217</v>
      </c>
      <c r="P34" s="15">
        <f>+O34/M34</f>
        <v>0.45180735130303151</v>
      </c>
      <c r="Q34" s="19"/>
      <c r="R34" s="67">
        <f>+S34-O34</f>
        <v>-1045217</v>
      </c>
      <c r="S34" s="67"/>
      <c r="T34" s="32" t="e">
        <f>+S34/Q34</f>
        <v>#DIV/0!</v>
      </c>
      <c r="U34" s="148"/>
      <c r="V34" s="3"/>
    </row>
    <row r="35" spans="1:24" ht="14.1" customHeight="1">
      <c r="A35" s="144"/>
      <c r="B35" s="145"/>
      <c r="C35" s="82" t="s">
        <v>89</v>
      </c>
      <c r="D35" s="19">
        <v>30</v>
      </c>
      <c r="E35" s="19">
        <v>30</v>
      </c>
      <c r="F35" s="19"/>
      <c r="G35" s="19"/>
      <c r="H35" s="15"/>
      <c r="I35" s="19">
        <v>30</v>
      </c>
      <c r="J35" s="67"/>
      <c r="K35" s="19"/>
      <c r="L35" s="15"/>
      <c r="M35" s="19">
        <v>30</v>
      </c>
      <c r="N35" s="67"/>
      <c r="O35" s="19"/>
      <c r="P35" s="15"/>
      <c r="Q35" s="19"/>
      <c r="R35" s="67"/>
      <c r="S35" s="19"/>
      <c r="T35" s="32"/>
      <c r="U35" s="148"/>
      <c r="V35" s="3"/>
    </row>
    <row r="36" spans="1:24" ht="14.1" customHeight="1">
      <c r="A36" s="144"/>
      <c r="B36" s="145"/>
      <c r="C36" s="82" t="s">
        <v>90</v>
      </c>
      <c r="D36" s="19">
        <v>794207</v>
      </c>
      <c r="E36" s="19">
        <v>794207</v>
      </c>
      <c r="F36" s="19">
        <v>144948.465</v>
      </c>
      <c r="G36" s="19">
        <v>144948.465</v>
      </c>
      <c r="H36" s="15">
        <f>G36/E36</f>
        <v>0.1825071612312659</v>
      </c>
      <c r="I36" s="19">
        <v>794207</v>
      </c>
      <c r="J36" s="67">
        <f>+K36-G36</f>
        <v>149684.535</v>
      </c>
      <c r="K36" s="19">
        <v>294633</v>
      </c>
      <c r="L36" s="15">
        <f>+K36/I36</f>
        <v>0.37097759148433596</v>
      </c>
      <c r="M36" s="19">
        <v>794207</v>
      </c>
      <c r="N36" s="67">
        <f>+O36-K36</f>
        <v>150955</v>
      </c>
      <c r="O36" s="19">
        <v>445588</v>
      </c>
      <c r="P36" s="15">
        <f>+O36/M36</f>
        <v>0.56104768656030479</v>
      </c>
      <c r="Q36" s="19"/>
      <c r="R36" s="67">
        <f>+S36-O36</f>
        <v>-445588</v>
      </c>
      <c r="S36" s="19"/>
      <c r="T36" s="32" t="e">
        <f>+S36/Q36</f>
        <v>#DIV/0!</v>
      </c>
      <c r="U36" s="148"/>
      <c r="V36" s="3"/>
      <c r="W36" s="2"/>
    </row>
    <row r="37" spans="1:24" ht="14.1" customHeight="1">
      <c r="A37" s="144"/>
      <c r="B37" s="145"/>
      <c r="C37" s="208"/>
      <c r="D37" s="19"/>
      <c r="E37" s="19"/>
      <c r="F37" s="19"/>
      <c r="G37" s="19"/>
      <c r="H37" s="15"/>
      <c r="I37" s="19"/>
      <c r="J37" s="67"/>
      <c r="K37" s="19"/>
      <c r="L37" s="15"/>
      <c r="M37" s="19"/>
      <c r="N37" s="67"/>
      <c r="O37" s="19"/>
      <c r="P37" s="15"/>
      <c r="Q37" s="19"/>
      <c r="R37" s="67"/>
      <c r="S37" s="19"/>
      <c r="T37" s="32"/>
      <c r="U37" s="148"/>
      <c r="V37" s="3"/>
    </row>
    <row r="38" spans="1:24" ht="14.1" customHeight="1">
      <c r="A38" s="144">
        <v>7</v>
      </c>
      <c r="B38" s="145"/>
      <c r="C38" s="208" t="s">
        <v>93</v>
      </c>
      <c r="D38" s="19">
        <v>1119666</v>
      </c>
      <c r="E38" s="19">
        <v>1119666</v>
      </c>
      <c r="F38" s="19">
        <v>15220</v>
      </c>
      <c r="G38" s="19">
        <v>15220</v>
      </c>
      <c r="H38" s="15">
        <f>G38/E38</f>
        <v>1.359333944229797E-2</v>
      </c>
      <c r="I38" s="19">
        <v>1119666</v>
      </c>
      <c r="J38" s="67">
        <f>+K38-G38</f>
        <v>4024</v>
      </c>
      <c r="K38" s="19">
        <v>19244</v>
      </c>
      <c r="L38" s="15">
        <f>+K38/I38</f>
        <v>1.7187268346096067E-2</v>
      </c>
      <c r="M38" s="19">
        <v>1119666</v>
      </c>
      <c r="N38" s="67">
        <f>+O38-K38</f>
        <v>3239</v>
      </c>
      <c r="O38" s="19">
        <v>22483</v>
      </c>
      <c r="P38" s="15">
        <f>+O38/M38</f>
        <v>2.0080095314138322E-2</v>
      </c>
      <c r="Q38" s="19"/>
      <c r="R38" s="67">
        <f>+S38-O38</f>
        <v>-22483</v>
      </c>
      <c r="S38" s="19"/>
      <c r="T38" s="32" t="e">
        <f>+S38/Q38</f>
        <v>#DIV/0!</v>
      </c>
      <c r="U38" s="148"/>
      <c r="V38" s="3"/>
    </row>
    <row r="39" spans="1:24" ht="14.1" customHeight="1">
      <c r="A39" s="144"/>
      <c r="B39" s="145" t="s">
        <v>0</v>
      </c>
      <c r="C39" s="208" t="s">
        <v>94</v>
      </c>
      <c r="D39" s="19">
        <v>2</v>
      </c>
      <c r="E39" s="19">
        <v>2</v>
      </c>
      <c r="F39" s="19"/>
      <c r="G39" s="19"/>
      <c r="H39" s="15"/>
      <c r="I39" s="19">
        <v>2</v>
      </c>
      <c r="J39" s="67"/>
      <c r="K39" s="19"/>
      <c r="L39" s="15"/>
      <c r="M39" s="19">
        <v>2</v>
      </c>
      <c r="N39" s="67"/>
      <c r="O39" s="19"/>
      <c r="P39" s="15"/>
      <c r="Q39" s="19"/>
      <c r="R39" s="67"/>
      <c r="S39" s="19"/>
      <c r="T39" s="32"/>
      <c r="U39" s="148"/>
      <c r="V39" s="3"/>
    </row>
    <row r="40" spans="1:24" ht="14.1" customHeight="1">
      <c r="A40" s="144"/>
      <c r="B40" s="145" t="s">
        <v>0</v>
      </c>
      <c r="C40" s="208" t="s">
        <v>95</v>
      </c>
      <c r="D40" s="19">
        <v>32133</v>
      </c>
      <c r="E40" s="19">
        <v>32133</v>
      </c>
      <c r="F40" s="19">
        <v>598.74399999999991</v>
      </c>
      <c r="G40" s="19">
        <v>598.74399999999991</v>
      </c>
      <c r="H40" s="15">
        <f t="shared" ref="H40:H41" si="7">G40/E40</f>
        <v>1.863330532474403E-2</v>
      </c>
      <c r="I40" s="19">
        <v>32133</v>
      </c>
      <c r="J40" s="67">
        <f>+K40-G40</f>
        <v>0.25600000000008549</v>
      </c>
      <c r="K40" s="19">
        <v>599</v>
      </c>
      <c r="L40" s="15">
        <f t="shared" ref="L40:L41" si="8">+K40/I40</f>
        <v>1.864127221236735E-2</v>
      </c>
      <c r="M40" s="19">
        <v>32133</v>
      </c>
      <c r="N40" s="67">
        <f t="shared" ref="N40:N41" si="9">+O40-K40</f>
        <v>1262</v>
      </c>
      <c r="O40" s="19">
        <v>1861</v>
      </c>
      <c r="P40" s="15">
        <f t="shared" ref="P40:P41" si="10">+O40/M40</f>
        <v>5.7915538542930946E-2</v>
      </c>
      <c r="Q40" s="19"/>
      <c r="R40" s="67">
        <f t="shared" ref="R40:R41" si="11">+S40-O40</f>
        <v>-1861</v>
      </c>
      <c r="S40" s="19"/>
      <c r="T40" s="32" t="e">
        <f t="shared" ref="T40:T41" si="12">+S40/Q40</f>
        <v>#DIV/0!</v>
      </c>
      <c r="U40" s="148"/>
      <c r="V40" s="3"/>
      <c r="W40" s="2"/>
    </row>
    <row r="41" spans="1:24" ht="14.1" customHeight="1">
      <c r="A41" s="144"/>
      <c r="B41" s="145" t="s">
        <v>1</v>
      </c>
      <c r="C41" s="208" t="s">
        <v>96</v>
      </c>
      <c r="D41" s="19">
        <v>83066</v>
      </c>
      <c r="E41" s="19">
        <v>83066</v>
      </c>
      <c r="F41" s="19">
        <v>3888.2220000000002</v>
      </c>
      <c r="G41" s="19">
        <v>3888.2220000000002</v>
      </c>
      <c r="H41" s="15">
        <f t="shared" si="7"/>
        <v>4.680882671610527E-2</v>
      </c>
      <c r="I41" s="19">
        <v>83066</v>
      </c>
      <c r="J41" s="67">
        <f>+K41-G41</f>
        <v>3887.7779999999998</v>
      </c>
      <c r="K41" s="19">
        <v>7776</v>
      </c>
      <c r="L41" s="15">
        <f t="shared" si="8"/>
        <v>9.3612308284978213E-2</v>
      </c>
      <c r="M41" s="19">
        <v>83066</v>
      </c>
      <c r="N41" s="67">
        <f t="shared" si="9"/>
        <v>1978</v>
      </c>
      <c r="O41" s="19">
        <v>9754</v>
      </c>
      <c r="P41" s="15">
        <f t="shared" si="10"/>
        <v>0.11742469843257169</v>
      </c>
      <c r="Q41" s="19"/>
      <c r="R41" s="67">
        <f t="shared" si="11"/>
        <v>-9754</v>
      </c>
      <c r="S41" s="19"/>
      <c r="T41" s="32" t="e">
        <f t="shared" si="12"/>
        <v>#DIV/0!</v>
      </c>
      <c r="U41" s="148"/>
      <c r="V41" s="3"/>
      <c r="W41" s="2"/>
    </row>
    <row r="42" spans="1:24" ht="14.1" customHeight="1" thickBot="1">
      <c r="A42" s="147"/>
      <c r="B42" s="85"/>
      <c r="C42" s="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87"/>
      <c r="U42" s="148"/>
      <c r="V42" s="149"/>
    </row>
    <row r="43" spans="1:24" s="2" customFormat="1" ht="12.75" customHeight="1">
      <c r="A43" s="75"/>
      <c r="B43" s="76"/>
      <c r="C43" s="4"/>
      <c r="V43" s="4"/>
      <c r="W43" s="4"/>
      <c r="X43" s="4"/>
    </row>
    <row r="44" spans="1:24" s="2" customFormat="1" ht="12.75" customHeight="1">
      <c r="A44" s="75"/>
      <c r="B44" s="76"/>
      <c r="C44" s="4"/>
      <c r="V44" s="4"/>
      <c r="W44" s="4"/>
      <c r="X44" s="4"/>
    </row>
    <row r="45" spans="1:24" s="2" customFormat="1" ht="12.75" customHeight="1">
      <c r="A45" s="75"/>
      <c r="B45" s="76"/>
      <c r="C45" s="4"/>
      <c r="D45" s="209"/>
      <c r="V45" s="4"/>
      <c r="W45" s="4"/>
      <c r="X45" s="4"/>
    </row>
    <row r="46" spans="1:24" s="2" customFormat="1" ht="12.75" customHeight="1">
      <c r="A46" s="75"/>
      <c r="B46" s="76"/>
      <c r="C46" s="4"/>
      <c r="D46" s="209"/>
      <c r="V46" s="4"/>
      <c r="W46" s="4"/>
      <c r="X46" s="4"/>
    </row>
    <row r="47" spans="1:24" s="2" customFormat="1" ht="12.75" customHeight="1">
      <c r="A47" s="75"/>
      <c r="B47" s="76"/>
      <c r="C47" s="4"/>
      <c r="D47" s="209"/>
      <c r="V47" s="4"/>
      <c r="W47" s="4"/>
      <c r="X47" s="4"/>
    </row>
    <row r="48" spans="1:24" s="2" customFormat="1" ht="12.75" customHeight="1">
      <c r="A48" s="75"/>
      <c r="B48" s="76"/>
      <c r="C48" s="4"/>
      <c r="V48" s="4"/>
      <c r="W48" s="4"/>
      <c r="X48" s="4"/>
    </row>
    <row r="49" spans="1:24" s="2" customFormat="1" ht="12.75" customHeight="1">
      <c r="A49" s="75"/>
      <c r="B49" s="76"/>
      <c r="C49" s="4"/>
      <c r="V49" s="4"/>
      <c r="W49" s="4"/>
      <c r="X49" s="4"/>
    </row>
    <row r="50" spans="1:24" s="2" customFormat="1" ht="12.75" customHeight="1">
      <c r="A50" s="75"/>
      <c r="B50" s="76"/>
      <c r="C50" s="4"/>
      <c r="V50" s="4"/>
      <c r="W50" s="4"/>
      <c r="X50" s="4"/>
    </row>
    <row r="51" spans="1:24" s="2" customFormat="1" ht="12.75" customHeight="1">
      <c r="A51" s="75"/>
      <c r="B51" s="76"/>
      <c r="C51" s="4"/>
      <c r="V51" s="4"/>
      <c r="W51" s="4"/>
      <c r="X51" s="4"/>
    </row>
    <row r="52" spans="1:24" s="2" customFormat="1" ht="12.75" customHeight="1">
      <c r="A52" s="75"/>
      <c r="B52" s="76"/>
      <c r="C52" s="4"/>
      <c r="V52" s="4"/>
      <c r="W52" s="4"/>
      <c r="X52" s="4"/>
    </row>
    <row r="53" spans="1:24" s="2" customFormat="1" ht="12.75" customHeight="1">
      <c r="A53" s="75"/>
      <c r="B53" s="76"/>
      <c r="C53" s="4"/>
      <c r="V53" s="4"/>
      <c r="W53" s="4"/>
      <c r="X53" s="4"/>
    </row>
    <row r="54" spans="1:24" s="2" customFormat="1" ht="12.75" customHeight="1">
      <c r="A54" s="75"/>
      <c r="B54" s="76"/>
      <c r="C54" s="4"/>
      <c r="V54" s="4"/>
      <c r="W54" s="4"/>
      <c r="X54" s="4"/>
    </row>
    <row r="55" spans="1:24" s="2" customFormat="1" ht="12.75" customHeight="1">
      <c r="A55" s="75"/>
      <c r="B55" s="76"/>
      <c r="C55" s="4"/>
      <c r="V55" s="4"/>
      <c r="W55" s="4"/>
      <c r="X55" s="4"/>
    </row>
    <row r="56" spans="1:24" s="2" customFormat="1" ht="12.75" customHeight="1">
      <c r="A56" s="75"/>
      <c r="B56" s="76"/>
      <c r="C56" s="4"/>
      <c r="V56" s="4"/>
      <c r="W56" s="4"/>
      <c r="X56" s="4"/>
    </row>
    <row r="57" spans="1:24" s="2" customFormat="1" ht="12.75" customHeight="1">
      <c r="A57" s="75"/>
      <c r="B57" s="76"/>
      <c r="C57" s="4"/>
      <c r="V57" s="4"/>
      <c r="W57" s="4"/>
      <c r="X57" s="4"/>
    </row>
    <row r="58" spans="1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1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1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1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1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1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1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5" customFormat="1" ht="12.75" customHeight="1">
      <c r="B65" s="76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5" customFormat="1" ht="12.75" customHeight="1">
      <c r="B66" s="76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5" customFormat="1" ht="12.75" customHeight="1">
      <c r="B67" s="76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5" customFormat="1" ht="12.75" customHeight="1">
      <c r="B68" s="76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5" customFormat="1" ht="12.75" customHeight="1">
      <c r="B69" s="76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  <row r="70" spans="2:24" s="75" customFormat="1" ht="12.75" customHeight="1">
      <c r="B70" s="76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</row>
    <row r="71" spans="2:24" s="75" customFormat="1" ht="12.75" customHeight="1">
      <c r="B71" s="76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</row>
    <row r="72" spans="2:24" s="75" customFormat="1" ht="12.75" customHeight="1">
      <c r="B72" s="76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</row>
    <row r="73" spans="2:24" s="75" customFormat="1" ht="12.75" customHeight="1">
      <c r="B73" s="76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4"/>
      <c r="X73" s="4"/>
    </row>
    <row r="74" spans="2:24" s="75" customFormat="1" ht="12.75" customHeight="1">
      <c r="B74" s="76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4"/>
      <c r="X74" s="4"/>
    </row>
    <row r="75" spans="2:24" s="75" customFormat="1" ht="12.75" customHeight="1">
      <c r="B75" s="76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4"/>
      <c r="X75" s="4"/>
    </row>
    <row r="76" spans="2:24" s="75" customFormat="1" ht="12.75" customHeight="1">
      <c r="B76" s="76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"/>
      <c r="W76" s="4"/>
      <c r="X76" s="4"/>
    </row>
    <row r="77" spans="2:24" s="75" customFormat="1" ht="12.75" customHeight="1">
      <c r="B77" s="76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</row>
    <row r="78" spans="2:24" s="75" customFormat="1" ht="12.75" customHeight="1">
      <c r="B78" s="76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</row>
    <row r="79" spans="2:24" s="75" customFormat="1" ht="12.75" customHeight="1">
      <c r="B79" s="76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</row>
    <row r="80" spans="2:24" s="75" customFormat="1" ht="12.75" customHeight="1">
      <c r="B80" s="76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</row>
    <row r="81" spans="2:24" s="75" customFormat="1" ht="12.75" customHeight="1">
      <c r="B81" s="76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"/>
      <c r="W81" s="4"/>
      <c r="X81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9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82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83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2</v>
      </c>
      <c r="E11" s="67">
        <v>2</v>
      </c>
      <c r="F11" s="67"/>
      <c r="G11" s="67"/>
      <c r="H11" s="6"/>
      <c r="I11" s="67">
        <v>2</v>
      </c>
      <c r="J11" s="67"/>
      <c r="K11" s="67"/>
      <c r="L11" s="67"/>
      <c r="M11" s="67">
        <v>2</v>
      </c>
      <c r="N11" s="67"/>
      <c r="O11" s="67"/>
      <c r="P11" s="67"/>
      <c r="Q11" s="67"/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4</v>
      </c>
      <c r="B13" s="11"/>
      <c r="C13" s="82" t="s">
        <v>14</v>
      </c>
      <c r="D13" s="67">
        <v>3621961</v>
      </c>
      <c r="E13" s="67">
        <v>3621961</v>
      </c>
      <c r="F13" s="67">
        <v>936743</v>
      </c>
      <c r="G13" s="67">
        <v>936743</v>
      </c>
      <c r="H13" s="32">
        <f>G13/E13</f>
        <v>0.25862868208685846</v>
      </c>
      <c r="I13" s="67">
        <v>3622729</v>
      </c>
      <c r="J13" s="67">
        <f>+K13-G13</f>
        <v>943290</v>
      </c>
      <c r="K13" s="67">
        <v>1880033</v>
      </c>
      <c r="L13" s="15">
        <f>+K13/I13</f>
        <v>0.51895490940669309</v>
      </c>
      <c r="M13" s="67">
        <v>3622729</v>
      </c>
      <c r="N13" s="67">
        <f>+O13-K13</f>
        <v>931777</v>
      </c>
      <c r="O13" s="67">
        <v>2811810</v>
      </c>
      <c r="P13" s="15">
        <f>+O13/M13</f>
        <v>0.77615797372643658</v>
      </c>
      <c r="Q13" s="67"/>
      <c r="R13" s="67">
        <f>+S13-O13</f>
        <v>-2811810</v>
      </c>
      <c r="S13" s="67"/>
      <c r="T13" s="32" t="e">
        <f>+S13/Q13</f>
        <v>#DIV/0!</v>
      </c>
      <c r="U13" s="83"/>
      <c r="V13" s="3"/>
      <c r="W13" s="83"/>
      <c r="X13" s="83"/>
    </row>
    <row r="14" spans="1:24" ht="14.1" customHeight="1">
      <c r="A14" s="10">
        <v>4</v>
      </c>
      <c r="B14" s="11" t="s">
        <v>0</v>
      </c>
      <c r="C14" s="82" t="s">
        <v>8</v>
      </c>
      <c r="D14" s="67">
        <v>121</v>
      </c>
      <c r="E14" s="67">
        <v>121</v>
      </c>
      <c r="F14" s="67"/>
      <c r="G14" s="67"/>
      <c r="H14" s="32"/>
      <c r="I14" s="67">
        <v>121</v>
      </c>
      <c r="J14" s="67"/>
      <c r="K14" s="67"/>
      <c r="L14" s="15"/>
      <c r="M14" s="67">
        <v>121</v>
      </c>
      <c r="N14" s="67"/>
      <c r="O14" s="67"/>
      <c r="P14" s="67"/>
      <c r="Q14" s="67"/>
      <c r="R14" s="67"/>
      <c r="S14" s="67"/>
      <c r="T14" s="6"/>
      <c r="U14" s="83"/>
      <c r="V14" s="3"/>
    </row>
    <row r="15" spans="1:24" ht="14.1" customHeight="1">
      <c r="A15" s="10">
        <v>4</v>
      </c>
      <c r="B15" s="11" t="s">
        <v>1</v>
      </c>
      <c r="C15" s="82" t="s">
        <v>9</v>
      </c>
      <c r="D15" s="67">
        <v>6543</v>
      </c>
      <c r="E15" s="67">
        <v>6543</v>
      </c>
      <c r="F15" s="67">
        <v>0</v>
      </c>
      <c r="G15" s="67">
        <v>0</v>
      </c>
      <c r="H15" s="32">
        <f>G15/E15</f>
        <v>0</v>
      </c>
      <c r="I15" s="67">
        <v>6543</v>
      </c>
      <c r="J15" s="67">
        <f>+K15-G15</f>
        <v>302</v>
      </c>
      <c r="K15" s="67">
        <v>302</v>
      </c>
      <c r="L15" s="15">
        <f>+K15/I15</f>
        <v>4.615619746293749E-2</v>
      </c>
      <c r="M15" s="67">
        <v>6543</v>
      </c>
      <c r="N15" s="67">
        <f>+O15-K15</f>
        <v>302</v>
      </c>
      <c r="O15" s="67">
        <v>604</v>
      </c>
      <c r="P15" s="15">
        <f>+O15/M15</f>
        <v>9.231239492587498E-2</v>
      </c>
      <c r="Q15" s="67"/>
      <c r="R15" s="67">
        <f>+S15-O15</f>
        <v>-604</v>
      </c>
      <c r="S15" s="67"/>
      <c r="T15" s="32" t="e">
        <f>+S15/Q15</f>
        <v>#DIV/0!</v>
      </c>
      <c r="U15" s="83"/>
      <c r="V15" s="3"/>
    </row>
    <row r="16" spans="1:24" ht="14.1" customHeight="1">
      <c r="A16" s="10">
        <v>4</v>
      </c>
      <c r="B16" s="11" t="s">
        <v>2</v>
      </c>
      <c r="C16" s="82" t="s">
        <v>10</v>
      </c>
      <c r="D16" s="67">
        <v>19523</v>
      </c>
      <c r="E16" s="67">
        <v>19523</v>
      </c>
      <c r="F16" s="67">
        <v>151</v>
      </c>
      <c r="G16" s="67">
        <v>151</v>
      </c>
      <c r="H16" s="32">
        <f>G16/E16</f>
        <v>7.7344670388772218E-3</v>
      </c>
      <c r="I16" s="67">
        <v>19523</v>
      </c>
      <c r="J16" s="67">
        <f>+K16-G16</f>
        <v>1051</v>
      </c>
      <c r="K16" s="67">
        <v>1202</v>
      </c>
      <c r="L16" s="15">
        <f>+K16/I16</f>
        <v>6.1568406494903444E-2</v>
      </c>
      <c r="M16" s="67">
        <v>19523</v>
      </c>
      <c r="N16" s="67">
        <f>+O16-K16</f>
        <v>5162</v>
      </c>
      <c r="O16" s="67">
        <v>6364</v>
      </c>
      <c r="P16" s="15">
        <f>+O16/M16</f>
        <v>0.32597449162526249</v>
      </c>
      <c r="Q16" s="67"/>
      <c r="R16" s="67">
        <f>+S16-O16</f>
        <v>-6364</v>
      </c>
      <c r="S16" s="67"/>
      <c r="T16" s="32" t="e">
        <f>+S16/Q16</f>
        <v>#DIV/0!</v>
      </c>
      <c r="U16" s="83"/>
      <c r="V16" s="3"/>
    </row>
    <row r="17" spans="1:24" ht="14.1" customHeight="1">
      <c r="A17" s="10">
        <v>4</v>
      </c>
      <c r="B17" s="11" t="s">
        <v>3</v>
      </c>
      <c r="C17" s="82" t="s">
        <v>79</v>
      </c>
      <c r="D17" s="67">
        <v>15</v>
      </c>
      <c r="E17" s="67">
        <v>15</v>
      </c>
      <c r="F17" s="67"/>
      <c r="G17" s="67"/>
      <c r="H17" s="32"/>
      <c r="I17" s="67">
        <v>15</v>
      </c>
      <c r="J17" s="67"/>
      <c r="K17" s="67"/>
      <c r="L17" s="15"/>
      <c r="M17" s="67">
        <v>15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4" ht="14.1" customHeight="1">
      <c r="A18" s="10">
        <v>4</v>
      </c>
      <c r="B18" s="11" t="s">
        <v>3</v>
      </c>
      <c r="C18" s="82" t="s">
        <v>80</v>
      </c>
      <c r="D18" s="67">
        <v>266607</v>
      </c>
      <c r="E18" s="67">
        <v>266607</v>
      </c>
      <c r="F18" s="67">
        <v>63971</v>
      </c>
      <c r="G18" s="67">
        <v>63971</v>
      </c>
      <c r="H18" s="32">
        <f>G18/E18</f>
        <v>0.23994493767980585</v>
      </c>
      <c r="I18" s="67">
        <v>266607</v>
      </c>
      <c r="J18" s="67">
        <f>+K18-G18</f>
        <v>69291</v>
      </c>
      <c r="K18" s="67">
        <v>133262</v>
      </c>
      <c r="L18" s="15">
        <f>+K18/I18</f>
        <v>0.49984434017111329</v>
      </c>
      <c r="M18" s="67">
        <v>266607</v>
      </c>
      <c r="N18" s="67">
        <f>+O18-K18</f>
        <v>66471</v>
      </c>
      <c r="O18" s="67">
        <v>199733</v>
      </c>
      <c r="P18" s="15">
        <f>+O18/M18</f>
        <v>0.74916637597662472</v>
      </c>
      <c r="Q18" s="67"/>
      <c r="R18" s="67">
        <f>+S18-O18</f>
        <v>-199733</v>
      </c>
      <c r="S18" s="67"/>
      <c r="T18" s="32" t="e">
        <f>+S18/Q18</f>
        <v>#DIV/0!</v>
      </c>
      <c r="U18" s="83"/>
      <c r="V18" s="3"/>
    </row>
    <row r="19" spans="1:24" ht="14.1" customHeight="1">
      <c r="A19" s="10">
        <v>4</v>
      </c>
      <c r="B19" s="11" t="s">
        <v>4</v>
      </c>
      <c r="C19" s="82" t="s">
        <v>12</v>
      </c>
      <c r="D19" s="67">
        <v>4</v>
      </c>
      <c r="E19" s="67">
        <v>4</v>
      </c>
      <c r="F19" s="67"/>
      <c r="G19" s="67"/>
      <c r="H19" s="6"/>
      <c r="I19" s="67">
        <v>4</v>
      </c>
      <c r="J19" s="67"/>
      <c r="K19" s="67"/>
      <c r="L19" s="67"/>
      <c r="M19" s="67">
        <v>4</v>
      </c>
      <c r="N19" s="67"/>
      <c r="O19" s="67"/>
      <c r="P19" s="67"/>
      <c r="Q19" s="67"/>
      <c r="R19" s="67"/>
      <c r="S19" s="67"/>
      <c r="T19" s="6"/>
      <c r="U19" s="83"/>
      <c r="V19" s="3"/>
    </row>
    <row r="20" spans="1:24" ht="14.1" customHeight="1">
      <c r="A20" s="10">
        <v>4</v>
      </c>
      <c r="B20" s="11" t="s">
        <v>4</v>
      </c>
      <c r="C20" s="82" t="s">
        <v>11</v>
      </c>
      <c r="D20" s="67">
        <v>39359</v>
      </c>
      <c r="E20" s="67">
        <v>39359</v>
      </c>
      <c r="F20" s="67">
        <v>9840</v>
      </c>
      <c r="G20" s="67">
        <v>9840</v>
      </c>
      <c r="H20" s="32">
        <f>G20/E20</f>
        <v>0.250006351787393</v>
      </c>
      <c r="I20" s="67">
        <v>39359</v>
      </c>
      <c r="J20" s="67">
        <f>+K20-G20</f>
        <v>9839</v>
      </c>
      <c r="K20" s="67">
        <v>19679</v>
      </c>
      <c r="L20" s="15">
        <f>+K20/I20</f>
        <v>0.49998729642521406</v>
      </c>
      <c r="M20" s="67">
        <v>39359</v>
      </c>
      <c r="N20" s="67">
        <f>+O20-K20</f>
        <v>9953</v>
      </c>
      <c r="O20" s="67">
        <v>29632</v>
      </c>
      <c r="P20" s="15">
        <f>+O20/M20</f>
        <v>0.75286465611423059</v>
      </c>
      <c r="Q20" s="67"/>
      <c r="R20" s="67">
        <f>+S20-O20</f>
        <v>-29632</v>
      </c>
      <c r="S20" s="67"/>
      <c r="T20" s="32" t="e">
        <f>+S20/Q20</f>
        <v>#DIV/0!</v>
      </c>
      <c r="U20" s="83"/>
      <c r="V20" s="3"/>
    </row>
    <row r="21" spans="1:24" ht="14.1" customHeight="1">
      <c r="A21" s="10"/>
      <c r="B21" s="11"/>
      <c r="C21" s="82"/>
      <c r="D21" s="67"/>
      <c r="E21" s="67"/>
      <c r="F21" s="67"/>
      <c r="G21" s="67"/>
      <c r="H21" s="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83"/>
      <c r="V21" s="3"/>
    </row>
    <row r="22" spans="1:24" ht="14.1" customHeight="1">
      <c r="A22" s="10">
        <v>5</v>
      </c>
      <c r="B22" s="11"/>
      <c r="C22" s="82" t="s">
        <v>15</v>
      </c>
      <c r="D22" s="67">
        <v>839632</v>
      </c>
      <c r="E22" s="67">
        <v>839632</v>
      </c>
      <c r="F22" s="67">
        <v>66341</v>
      </c>
      <c r="G22" s="67">
        <v>66341</v>
      </c>
      <c r="H22" s="32">
        <f>G22/E22</f>
        <v>7.9011995731463308E-2</v>
      </c>
      <c r="I22" s="67">
        <v>839632</v>
      </c>
      <c r="J22" s="67">
        <f>+K22-G22</f>
        <v>162063</v>
      </c>
      <c r="K22" s="67">
        <v>228404</v>
      </c>
      <c r="L22" s="15">
        <f>+K22/I22</f>
        <v>0.27202869828686854</v>
      </c>
      <c r="M22" s="67">
        <v>839632</v>
      </c>
      <c r="N22" s="67">
        <f>+O22-K22</f>
        <v>183571</v>
      </c>
      <c r="O22" s="67">
        <v>411975</v>
      </c>
      <c r="P22" s="15">
        <f>+O22/M22</f>
        <v>0.49066138498770889</v>
      </c>
      <c r="Q22" s="67"/>
      <c r="R22" s="67">
        <f>+S22-O22</f>
        <v>-411975</v>
      </c>
      <c r="S22" s="67"/>
      <c r="T22" s="32" t="e">
        <f>+S22/Q22</f>
        <v>#DIV/0!</v>
      </c>
      <c r="U22" s="83"/>
      <c r="V22" s="3"/>
    </row>
    <row r="23" spans="1:24" ht="14.1" customHeight="1">
      <c r="A23" s="10"/>
      <c r="B23" s="11"/>
      <c r="C23" s="82" t="s">
        <v>13</v>
      </c>
      <c r="D23" s="67">
        <v>20450</v>
      </c>
      <c r="E23" s="67">
        <v>20450</v>
      </c>
      <c r="F23" s="67">
        <v>0</v>
      </c>
      <c r="G23" s="67">
        <v>0</v>
      </c>
      <c r="H23" s="32">
        <f>G23/E23</f>
        <v>0</v>
      </c>
      <c r="I23" s="67">
        <v>20450</v>
      </c>
      <c r="J23" s="67">
        <f>+K23-G23</f>
        <v>11451.178</v>
      </c>
      <c r="K23" s="67">
        <v>11451.178</v>
      </c>
      <c r="L23" s="15">
        <f>+K23/I23</f>
        <v>0.55995980440097803</v>
      </c>
      <c r="M23" s="67">
        <v>20450</v>
      </c>
      <c r="N23" s="67">
        <f>+O23-K23</f>
        <v>5778.8220000000001</v>
      </c>
      <c r="O23" s="67">
        <v>17230</v>
      </c>
      <c r="P23" s="15">
        <f>+O23/M23</f>
        <v>0.84254278728606358</v>
      </c>
      <c r="Q23" s="67"/>
      <c r="R23" s="67">
        <f>+S23-O23</f>
        <v>-17230</v>
      </c>
      <c r="S23" s="67"/>
      <c r="T23" s="32" t="e">
        <f>+S23/Q23</f>
        <v>#DIV/0!</v>
      </c>
      <c r="U23" s="83"/>
      <c r="V23" s="3"/>
    </row>
    <row r="24" spans="1:24" ht="14.1" customHeight="1">
      <c r="A24" s="10"/>
      <c r="B24" s="11"/>
      <c r="C24" s="82"/>
      <c r="D24" s="67"/>
      <c r="E24" s="67"/>
      <c r="F24" s="67"/>
      <c r="G24" s="67"/>
      <c r="H24" s="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"/>
      <c r="U24" s="83"/>
      <c r="V24" s="3"/>
    </row>
    <row r="25" spans="1:24" ht="14.1" customHeight="1">
      <c r="A25" s="10">
        <v>6</v>
      </c>
      <c r="B25" s="11"/>
      <c r="C25" s="7" t="s">
        <v>155</v>
      </c>
      <c r="D25" s="67">
        <v>318234525</v>
      </c>
      <c r="E25" s="67">
        <v>318234525</v>
      </c>
      <c r="F25" s="67">
        <v>0</v>
      </c>
      <c r="G25" s="67">
        <v>0</v>
      </c>
      <c r="H25" s="32">
        <f>G25/E25</f>
        <v>0</v>
      </c>
      <c r="I25" s="67">
        <v>325887103</v>
      </c>
      <c r="J25" s="67">
        <f>+K25-G25</f>
        <v>154286379</v>
      </c>
      <c r="K25" s="67">
        <v>154286379</v>
      </c>
      <c r="L25" s="15">
        <f>+K25/I25</f>
        <v>0.47343505643425232</v>
      </c>
      <c r="M25" s="67">
        <v>325887103</v>
      </c>
      <c r="N25" s="67">
        <f>+O25-K25</f>
        <v>79264044</v>
      </c>
      <c r="O25" s="67">
        <v>233550423</v>
      </c>
      <c r="P25" s="15">
        <f>+O25/M25</f>
        <v>0.71666052706602512</v>
      </c>
      <c r="Q25" s="67"/>
      <c r="R25" s="67">
        <f>+S25-O25</f>
        <v>-233550423</v>
      </c>
      <c r="S25" s="67"/>
      <c r="T25" s="32" t="e">
        <f>+S25/Q25</f>
        <v>#DIV/0!</v>
      </c>
      <c r="U25" s="148"/>
      <c r="V25" s="3"/>
    </row>
    <row r="26" spans="1:24" ht="14.1" customHeight="1">
      <c r="A26" s="144">
        <v>6</v>
      </c>
      <c r="B26" s="145"/>
      <c r="C26" s="7" t="s">
        <v>156</v>
      </c>
      <c r="D26" s="19">
        <v>13412467</v>
      </c>
      <c r="E26" s="19">
        <v>13412467</v>
      </c>
      <c r="F26" s="19">
        <v>0</v>
      </c>
      <c r="G26" s="19">
        <v>0</v>
      </c>
      <c r="H26" s="32">
        <f>G26/E26</f>
        <v>0</v>
      </c>
      <c r="I26" s="19">
        <v>13412467</v>
      </c>
      <c r="J26" s="67">
        <f>+K26-G26</f>
        <v>5396780</v>
      </c>
      <c r="K26" s="19">
        <v>5396780</v>
      </c>
      <c r="L26" s="15">
        <f>+K26/I26</f>
        <v>0.40237042148920105</v>
      </c>
      <c r="M26" s="19">
        <v>13412467</v>
      </c>
      <c r="N26" s="67">
        <f>+O26-K26</f>
        <v>4384534</v>
      </c>
      <c r="O26" s="19">
        <v>9781314</v>
      </c>
      <c r="P26" s="15">
        <f>+O26/M26</f>
        <v>0.72927031246376972</v>
      </c>
      <c r="Q26" s="19"/>
      <c r="R26" s="67">
        <f>+S26-O26</f>
        <v>-9781314</v>
      </c>
      <c r="S26" s="19"/>
      <c r="T26" s="32" t="e">
        <f>+S26/Q26</f>
        <v>#DIV/0!</v>
      </c>
      <c r="U26" s="148"/>
      <c r="V26" s="162"/>
    </row>
    <row r="27" spans="1:24" ht="14.1" customHeight="1">
      <c r="A27" s="144"/>
      <c r="B27" s="145"/>
      <c r="C27" s="14"/>
      <c r="D27" s="19"/>
      <c r="E27" s="19"/>
      <c r="F27" s="19"/>
      <c r="G27" s="19"/>
      <c r="H27" s="132"/>
      <c r="I27" s="19"/>
      <c r="J27" s="19"/>
      <c r="K27" s="19"/>
      <c r="L27" s="133"/>
      <c r="M27" s="19"/>
      <c r="N27" s="19"/>
      <c r="O27" s="19"/>
      <c r="P27" s="133"/>
      <c r="Q27" s="19"/>
      <c r="R27" s="19"/>
      <c r="S27" s="19"/>
      <c r="T27" s="132"/>
      <c r="U27" s="148"/>
      <c r="V27" s="162"/>
    </row>
    <row r="28" spans="1:24" s="203" customFormat="1" ht="14.1" customHeight="1">
      <c r="A28" s="10">
        <v>7</v>
      </c>
      <c r="B28" s="11"/>
      <c r="C28" s="7" t="s">
        <v>101</v>
      </c>
      <c r="D28" s="67">
        <v>945938</v>
      </c>
      <c r="E28" s="67">
        <v>945938</v>
      </c>
      <c r="F28" s="67">
        <v>112809</v>
      </c>
      <c r="G28" s="67">
        <v>112809</v>
      </c>
      <c r="H28" s="32">
        <f>G28/E28</f>
        <v>0.11925623032376328</v>
      </c>
      <c r="I28" s="67">
        <v>901938</v>
      </c>
      <c r="J28" s="67">
        <f>+K28-G28</f>
        <v>107628</v>
      </c>
      <c r="K28" s="67">
        <v>220437</v>
      </c>
      <c r="L28" s="15">
        <f>+K28/I28</f>
        <v>0.24440371732868557</v>
      </c>
      <c r="M28" s="67">
        <v>901938</v>
      </c>
      <c r="N28" s="67">
        <f>+O28-K28</f>
        <v>99285</v>
      </c>
      <c r="O28" s="67">
        <v>319722</v>
      </c>
      <c r="P28" s="15">
        <f>+O28/M28</f>
        <v>0.35448334586191066</v>
      </c>
      <c r="Q28" s="67"/>
      <c r="R28" s="67">
        <f>+S28-O28</f>
        <v>-319722</v>
      </c>
      <c r="S28" s="67"/>
      <c r="T28" s="32" t="e">
        <f>+S28/Q28</f>
        <v>#DIV/0!</v>
      </c>
      <c r="U28" s="148"/>
      <c r="V28" s="96"/>
    </row>
    <row r="29" spans="1:24" ht="14.1" customHeight="1">
      <c r="A29" s="204"/>
      <c r="B29" s="205"/>
      <c r="C29" s="58"/>
      <c r="D29" s="59"/>
      <c r="E29" s="59"/>
      <c r="F29" s="59"/>
      <c r="G29" s="59"/>
      <c r="H29" s="206"/>
      <c r="I29" s="59"/>
      <c r="J29" s="59"/>
      <c r="K29" s="59"/>
      <c r="L29" s="207"/>
      <c r="M29" s="59"/>
      <c r="N29" s="59"/>
      <c r="O29" s="59"/>
      <c r="P29" s="207"/>
      <c r="Q29" s="59"/>
      <c r="R29" s="59"/>
      <c r="S29" s="59"/>
      <c r="T29" s="206"/>
      <c r="U29" s="83"/>
      <c r="V29" s="162"/>
    </row>
    <row r="30" spans="1:24" ht="14.1" customHeight="1" thickBot="1">
      <c r="A30" s="198"/>
      <c r="B30" s="199"/>
      <c r="C30" s="56"/>
      <c r="D30" s="57"/>
      <c r="E30" s="57"/>
      <c r="F30" s="57"/>
      <c r="G30" s="57"/>
      <c r="H30" s="200"/>
      <c r="I30" s="57"/>
      <c r="J30" s="57"/>
      <c r="K30" s="57"/>
      <c r="L30" s="57"/>
      <c r="M30" s="201"/>
      <c r="N30" s="57"/>
      <c r="O30" s="57"/>
      <c r="P30" s="57"/>
      <c r="Q30" s="57"/>
      <c r="R30" s="57"/>
      <c r="S30" s="57"/>
      <c r="T30" s="200"/>
      <c r="U30" s="148"/>
      <c r="V30" s="149"/>
    </row>
    <row r="31" spans="1:24" s="2" customFormat="1" ht="12.75" customHeight="1">
      <c r="A31" s="75"/>
      <c r="B31" s="76"/>
      <c r="C31" s="4"/>
      <c r="V31" s="4"/>
      <c r="W31" s="4"/>
      <c r="X31" s="4"/>
    </row>
    <row r="32" spans="1:24" s="2" customFormat="1" ht="12.75" customHeight="1">
      <c r="A32" s="202"/>
      <c r="B32" s="76"/>
      <c r="C32" s="4"/>
      <c r="V32" s="4"/>
      <c r="W32" s="4"/>
      <c r="X32" s="4"/>
    </row>
    <row r="33" spans="1:24" s="2" customFormat="1" ht="12.75" customHeight="1">
      <c r="A33" s="75"/>
      <c r="B33" s="76"/>
      <c r="C33" s="4"/>
      <c r="V33" s="4"/>
      <c r="W33" s="4"/>
      <c r="X33" s="4"/>
    </row>
    <row r="34" spans="1:24" s="2" customFormat="1" ht="12.75" customHeight="1">
      <c r="A34" s="75"/>
      <c r="B34" s="76"/>
      <c r="C34" s="4"/>
      <c r="V34" s="4"/>
      <c r="W34" s="4"/>
      <c r="X34" s="4"/>
    </row>
    <row r="35" spans="1:24" s="2" customFormat="1" ht="12.75" customHeight="1">
      <c r="A35" s="75"/>
      <c r="B35" s="76"/>
      <c r="C35" s="4"/>
      <c r="V35" s="4"/>
      <c r="W35" s="4"/>
      <c r="X35" s="4"/>
    </row>
    <row r="36" spans="1:24" s="2" customFormat="1" ht="12.75" customHeight="1">
      <c r="A36" s="75"/>
      <c r="B36" s="76"/>
      <c r="C36" s="4"/>
      <c r="V36" s="4"/>
      <c r="W36" s="4"/>
      <c r="X36" s="4"/>
    </row>
    <row r="37" spans="1:24" s="2" customFormat="1" ht="12.75" customHeight="1">
      <c r="A37" s="75"/>
      <c r="B37" s="76"/>
      <c r="C37" s="4"/>
      <c r="V37" s="4"/>
      <c r="W37" s="4"/>
      <c r="X37" s="4"/>
    </row>
    <row r="38" spans="1:24" s="2" customFormat="1" ht="12.75" customHeight="1">
      <c r="A38" s="75"/>
      <c r="B38" s="76"/>
      <c r="C38" s="4"/>
      <c r="V38" s="4"/>
      <c r="W38" s="4"/>
      <c r="X38" s="4"/>
    </row>
    <row r="39" spans="1:24" s="2" customFormat="1" ht="12.75" customHeight="1">
      <c r="A39" s="75"/>
      <c r="B39" s="76"/>
      <c r="C39" s="4"/>
      <c r="V39" s="4"/>
      <c r="W39" s="4"/>
      <c r="X39" s="4"/>
    </row>
    <row r="40" spans="1:24" s="2" customFormat="1" ht="12.75" customHeight="1">
      <c r="A40" s="75"/>
      <c r="B40" s="76"/>
      <c r="C40" s="4"/>
      <c r="V40" s="4"/>
      <c r="W40" s="4"/>
      <c r="X40" s="4"/>
    </row>
    <row r="41" spans="1:24" s="2" customFormat="1" ht="12.75" customHeight="1">
      <c r="A41" s="75"/>
      <c r="B41" s="76"/>
      <c r="C41" s="4"/>
      <c r="V41" s="4"/>
      <c r="W41" s="4"/>
      <c r="X41" s="4"/>
    </row>
    <row r="42" spans="1:24" s="2" customFormat="1" ht="12.75" customHeight="1">
      <c r="A42" s="75"/>
      <c r="B42" s="76"/>
      <c r="C42" s="4"/>
      <c r="V42" s="4"/>
      <c r="W42" s="4"/>
      <c r="X42" s="4"/>
    </row>
    <row r="43" spans="1:24" s="2" customFormat="1" ht="12.75" customHeight="1">
      <c r="A43" s="75"/>
      <c r="B43" s="76"/>
      <c r="C43" s="4"/>
      <c r="V43" s="4"/>
      <c r="W43" s="4"/>
      <c r="X43" s="4"/>
    </row>
    <row r="44" spans="1:24" s="2" customFormat="1" ht="12.75" customHeight="1">
      <c r="A44" s="75"/>
      <c r="B44" s="76"/>
      <c r="C44" s="4"/>
      <c r="V44" s="4"/>
      <c r="W44" s="4"/>
      <c r="X44" s="4"/>
    </row>
    <row r="45" spans="1:24" s="2" customFormat="1" ht="12.75" customHeight="1">
      <c r="A45" s="75"/>
      <c r="B45" s="76"/>
      <c r="C45" s="4"/>
      <c r="V45" s="4"/>
      <c r="W45" s="4"/>
      <c r="X45" s="4"/>
    </row>
    <row r="46" spans="1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5" customFormat="1" ht="12.75" customHeight="1">
      <c r="B54" s="76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5" customFormat="1" ht="12.75" customHeight="1">
      <c r="B55" s="76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5" customFormat="1" ht="12.75" customHeight="1">
      <c r="B56" s="76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5" customFormat="1" ht="12.75" customHeight="1">
      <c r="B57" s="76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5" customFormat="1" ht="12.75" customHeight="1">
      <c r="B65" s="76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5" customFormat="1" ht="12.75" customHeight="1">
      <c r="B66" s="76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5" customFormat="1" ht="12.75" customHeight="1">
      <c r="B67" s="76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5" customFormat="1" ht="12.75" customHeight="1">
      <c r="B68" s="76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5" customFormat="1" ht="12.75" customHeight="1">
      <c r="B69" s="76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2910-A5EA-40A3-B0D8-706780F23368}">
  <dimension ref="A1:X53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82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189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7" t="s">
        <v>155</v>
      </c>
      <c r="D11" s="67">
        <v>18405000</v>
      </c>
      <c r="E11" s="67">
        <v>18405000</v>
      </c>
      <c r="F11" s="67">
        <v>0</v>
      </c>
      <c r="G11" s="67">
        <v>0</v>
      </c>
      <c r="H11" s="32">
        <f>G11/E11</f>
        <v>0</v>
      </c>
      <c r="I11" s="67">
        <v>18405000</v>
      </c>
      <c r="J11" s="67">
        <f>+K11-G11</f>
        <v>1867000</v>
      </c>
      <c r="K11" s="67">
        <v>1867000</v>
      </c>
      <c r="L11" s="15">
        <f>+K11/I11</f>
        <v>0.10143982613420266</v>
      </c>
      <c r="M11" s="67">
        <v>18405000</v>
      </c>
      <c r="N11" s="67">
        <f>+O11-K11</f>
        <v>3124717</v>
      </c>
      <c r="O11" s="67">
        <v>4991717</v>
      </c>
      <c r="P11" s="15">
        <f>+O11/M11</f>
        <v>0.27121526759032871</v>
      </c>
      <c r="Q11" s="67"/>
      <c r="R11" s="67">
        <f>+S11-O11</f>
        <v>-4991717</v>
      </c>
      <c r="S11" s="67"/>
      <c r="T11" s="32" t="e">
        <f>+S11/Q11</f>
        <v>#DIV/0!</v>
      </c>
      <c r="U11" s="148"/>
      <c r="V11" s="3"/>
    </row>
    <row r="12" spans="1:24" ht="14.1" customHeight="1">
      <c r="A12" s="144">
        <v>1</v>
      </c>
      <c r="B12" s="145"/>
      <c r="C12" s="7" t="s">
        <v>156</v>
      </c>
      <c r="D12" s="19">
        <v>32720000</v>
      </c>
      <c r="E12" s="19">
        <v>32720000</v>
      </c>
      <c r="F12" s="19">
        <v>0</v>
      </c>
      <c r="G12" s="19">
        <v>0</v>
      </c>
      <c r="H12" s="32">
        <f>G12/E12</f>
        <v>0</v>
      </c>
      <c r="I12" s="19">
        <v>32720000</v>
      </c>
      <c r="J12" s="67">
        <f>+K12-G12</f>
        <v>2843440</v>
      </c>
      <c r="K12" s="19">
        <v>2843440</v>
      </c>
      <c r="L12" s="15">
        <f>+K12/I12</f>
        <v>8.690220048899755E-2</v>
      </c>
      <c r="M12" s="19">
        <v>32720000</v>
      </c>
      <c r="N12" s="67">
        <f>+O12-K12</f>
        <v>3195905</v>
      </c>
      <c r="O12" s="19">
        <v>6039345</v>
      </c>
      <c r="P12" s="15">
        <f>+O12/M12</f>
        <v>0.1845765586797066</v>
      </c>
      <c r="Q12" s="19"/>
      <c r="R12" s="67">
        <f>+S12-O12</f>
        <v>-6039345</v>
      </c>
      <c r="S12" s="19"/>
      <c r="T12" s="32" t="e">
        <f>+S12/Q12</f>
        <v>#DIV/0!</v>
      </c>
      <c r="U12" s="148"/>
      <c r="V12" s="162"/>
    </row>
    <row r="13" spans="1:24" ht="14.1" customHeight="1">
      <c r="A13" s="144"/>
      <c r="B13" s="145"/>
      <c r="C13" s="14"/>
      <c r="D13" s="19"/>
      <c r="E13" s="19"/>
      <c r="F13" s="19"/>
      <c r="G13" s="19"/>
      <c r="H13" s="132"/>
      <c r="I13" s="19"/>
      <c r="J13" s="19"/>
      <c r="K13" s="19"/>
      <c r="L13" s="133"/>
      <c r="M13" s="19"/>
      <c r="N13" s="19"/>
      <c r="O13" s="19"/>
      <c r="P13" s="133"/>
      <c r="Q13" s="19"/>
      <c r="R13" s="19"/>
      <c r="S13" s="19"/>
      <c r="T13" s="132"/>
      <c r="U13" s="148"/>
      <c r="V13" s="162"/>
    </row>
    <row r="14" spans="1:24" ht="14.1" customHeight="1" thickBot="1">
      <c r="A14" s="198"/>
      <c r="B14" s="199"/>
      <c r="C14" s="56"/>
      <c r="D14" s="57"/>
      <c r="E14" s="57"/>
      <c r="F14" s="57"/>
      <c r="G14" s="57"/>
      <c r="H14" s="200"/>
      <c r="I14" s="57"/>
      <c r="J14" s="57"/>
      <c r="K14" s="57"/>
      <c r="L14" s="57"/>
      <c r="M14" s="201"/>
      <c r="N14" s="57"/>
      <c r="O14" s="57"/>
      <c r="P14" s="57"/>
      <c r="Q14" s="57"/>
      <c r="R14" s="57"/>
      <c r="S14" s="57"/>
      <c r="T14" s="200"/>
      <c r="U14" s="148"/>
      <c r="V14" s="149"/>
    </row>
    <row r="15" spans="1:24" s="2" customFormat="1" ht="12.75" customHeight="1">
      <c r="A15" s="75"/>
      <c r="B15" s="76"/>
      <c r="C15" s="4"/>
      <c r="V15" s="4"/>
      <c r="W15" s="4"/>
      <c r="X15" s="4"/>
    </row>
    <row r="16" spans="1:24" s="2" customFormat="1" ht="12.75" customHeight="1">
      <c r="A16" s="202"/>
      <c r="B16" s="76"/>
      <c r="C16" s="4"/>
      <c r="V16" s="4"/>
      <c r="W16" s="4"/>
      <c r="X16" s="4"/>
    </row>
    <row r="17" spans="1:24" s="2" customFormat="1" ht="12.75" customHeight="1">
      <c r="A17" s="75"/>
      <c r="B17" s="76"/>
      <c r="C17" s="4"/>
      <c r="V17" s="4"/>
      <c r="W17" s="4"/>
      <c r="X17" s="4"/>
    </row>
    <row r="18" spans="1:24" s="2" customFormat="1" ht="12.75" customHeight="1">
      <c r="A18" s="75"/>
      <c r="B18" s="76"/>
      <c r="C18" s="4"/>
      <c r="V18" s="4"/>
      <c r="W18" s="4"/>
      <c r="X18" s="4"/>
    </row>
    <row r="19" spans="1:24" s="2" customFormat="1" ht="12.75" customHeight="1">
      <c r="A19" s="75"/>
      <c r="B19" s="76"/>
      <c r="C19" s="4"/>
      <c r="V19" s="4"/>
      <c r="W19" s="4"/>
      <c r="X19" s="4"/>
    </row>
    <row r="20" spans="1:24" s="2" customFormat="1" ht="12.75" customHeight="1">
      <c r="A20" s="75"/>
      <c r="B20" s="76"/>
      <c r="C20" s="4"/>
      <c r="V20" s="4"/>
      <c r="W20" s="4"/>
      <c r="X20" s="4"/>
    </row>
    <row r="21" spans="1:24" s="2" customFormat="1" ht="12.75" customHeight="1">
      <c r="A21" s="75"/>
      <c r="B21" s="76"/>
      <c r="C21" s="4"/>
      <c r="V21" s="4"/>
      <c r="W21" s="4"/>
      <c r="X21" s="4"/>
    </row>
    <row r="22" spans="1:24" s="2" customFormat="1" ht="12.75" customHeight="1">
      <c r="A22" s="75"/>
      <c r="B22" s="76"/>
      <c r="C22" s="4"/>
      <c r="V22" s="4"/>
      <c r="W22" s="4"/>
      <c r="X22" s="4"/>
    </row>
    <row r="23" spans="1:24" s="2" customFormat="1" ht="12.75" customHeight="1">
      <c r="A23" s="75"/>
      <c r="B23" s="76"/>
      <c r="C23" s="4"/>
      <c r="V23" s="4"/>
      <c r="W23" s="4"/>
      <c r="X23" s="4"/>
    </row>
    <row r="24" spans="1:24" s="2" customFormat="1" ht="12.75" customHeight="1">
      <c r="A24" s="75"/>
      <c r="B24" s="76"/>
      <c r="C24" s="4"/>
      <c r="V24" s="4"/>
      <c r="W24" s="4"/>
      <c r="X24" s="4"/>
    </row>
    <row r="25" spans="1:24" s="2" customFormat="1" ht="12.75" customHeight="1">
      <c r="A25" s="75"/>
      <c r="B25" s="76"/>
      <c r="C25" s="4"/>
      <c r="V25" s="4"/>
      <c r="W25" s="4"/>
      <c r="X25" s="4"/>
    </row>
    <row r="26" spans="1:24" s="2" customFormat="1" ht="12.75" customHeight="1">
      <c r="A26" s="75"/>
      <c r="B26" s="76"/>
      <c r="C26" s="4"/>
      <c r="V26" s="4"/>
      <c r="W26" s="4"/>
      <c r="X26" s="4"/>
    </row>
    <row r="27" spans="1:24" s="2" customFormat="1" ht="12.75" customHeight="1">
      <c r="A27" s="75"/>
      <c r="B27" s="76"/>
      <c r="C27" s="4"/>
      <c r="V27" s="4"/>
      <c r="W27" s="4"/>
      <c r="X27" s="4"/>
    </row>
    <row r="28" spans="1:24" s="2" customFormat="1" ht="12.75" customHeight="1">
      <c r="A28" s="75"/>
      <c r="B28" s="76"/>
      <c r="C28" s="4"/>
      <c r="V28" s="4"/>
      <c r="W28" s="4"/>
      <c r="X28" s="4"/>
    </row>
    <row r="29" spans="1:24" s="2" customFormat="1" ht="12.75" customHeight="1">
      <c r="A29" s="75"/>
      <c r="B29" s="76"/>
      <c r="C29" s="4"/>
      <c r="V29" s="4"/>
      <c r="W29" s="4"/>
      <c r="X29" s="4"/>
    </row>
    <row r="30" spans="1:24" s="75" customFormat="1" ht="12.75" customHeight="1">
      <c r="B30" s="76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</row>
    <row r="31" spans="1:24" s="75" customFormat="1" ht="12.75" customHeight="1">
      <c r="B31" s="7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4"/>
      <c r="X31" s="4"/>
    </row>
    <row r="32" spans="1:24" s="75" customFormat="1" ht="12.75" customHeight="1">
      <c r="B32" s="76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  <c r="W32" s="4"/>
      <c r="X32" s="4"/>
    </row>
    <row r="33" spans="2:24" s="75" customFormat="1" ht="12.75" customHeight="1">
      <c r="B33" s="76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4"/>
      <c r="X33" s="4"/>
    </row>
    <row r="34" spans="2:24" s="75" customFormat="1" ht="12.75" customHeight="1">
      <c r="B34" s="76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</row>
    <row r="35" spans="2:24" s="75" customFormat="1" ht="12.75" customHeight="1">
      <c r="B35" s="76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4"/>
      <c r="X35" s="4"/>
    </row>
    <row r="36" spans="2:24" s="75" customFormat="1" ht="12.75" customHeight="1">
      <c r="B36" s="76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4"/>
      <c r="X36" s="4"/>
    </row>
    <row r="37" spans="2:24" s="75" customFormat="1" ht="12.75" customHeight="1">
      <c r="B37" s="76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</row>
    <row r="38" spans="2:24" s="75" customFormat="1" ht="12.75" customHeight="1">
      <c r="B38" s="76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4"/>
      <c r="X38" s="4"/>
    </row>
    <row r="39" spans="2:24" s="75" customFormat="1" ht="12.75" customHeight="1">
      <c r="B39" s="76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4"/>
      <c r="X39" s="4"/>
    </row>
    <row r="40" spans="2:24" s="75" customFormat="1" ht="12.75" customHeight="1">
      <c r="B40" s="76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4"/>
      <c r="X40" s="4"/>
    </row>
    <row r="41" spans="2:24" s="75" customFormat="1" ht="12.75" customHeight="1">
      <c r="B41" s="76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2:24" s="75" customFormat="1" ht="12.75" customHeight="1">
      <c r="B42" s="76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2:24" s="75" customFormat="1" ht="12.75" customHeight="1">
      <c r="B43" s="76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2:24" s="75" customFormat="1" ht="12.75" customHeight="1">
      <c r="B44" s="76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2:24" s="75" customFormat="1" ht="12.75" customHeight="1">
      <c r="B45" s="76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2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2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2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3"/>
  <sheetViews>
    <sheetView topLeftCell="A4" workbookViewId="0">
      <selection activeCell="M22" sqref="M22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4.7109375" style="5" hidden="1" customWidth="1"/>
    <col min="13" max="14" width="14.7109375" style="5" customWidth="1"/>
    <col min="15" max="15" width="14.140625" style="5" customWidth="1"/>
    <col min="16" max="16" width="12.7109375" style="5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33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34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ht="14.1" customHeight="1">
      <c r="A10" s="163"/>
      <c r="B10" s="164"/>
      <c r="C10" s="165"/>
      <c r="D10" s="21"/>
      <c r="E10" s="21"/>
      <c r="F10" s="21"/>
      <c r="G10" s="21"/>
      <c r="H10" s="1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6"/>
      <c r="U10" s="20"/>
      <c r="V10" s="167"/>
    </row>
    <row r="11" spans="1:23" ht="14.1" customHeight="1">
      <c r="A11" s="168">
        <v>1</v>
      </c>
      <c r="B11" s="169"/>
      <c r="C11" s="97" t="s">
        <v>17</v>
      </c>
      <c r="D11" s="63">
        <v>59</v>
      </c>
      <c r="E11" s="63">
        <v>59</v>
      </c>
      <c r="F11" s="63"/>
      <c r="G11" s="63"/>
      <c r="H11" s="13"/>
      <c r="I11" s="63">
        <v>59</v>
      </c>
      <c r="J11" s="63"/>
      <c r="K11" s="63"/>
      <c r="L11" s="63"/>
      <c r="M11" s="63">
        <v>59</v>
      </c>
      <c r="N11" s="63"/>
      <c r="O11" s="63"/>
      <c r="P11" s="63"/>
      <c r="Q11" s="63"/>
      <c r="R11" s="63"/>
      <c r="S11" s="63"/>
      <c r="T11" s="13"/>
      <c r="U11" s="20"/>
      <c r="V11" s="167"/>
    </row>
    <row r="12" spans="1:23" ht="14.1" customHeight="1">
      <c r="A12" s="168"/>
      <c r="B12" s="169"/>
      <c r="C12" s="97"/>
      <c r="D12" s="63"/>
      <c r="E12" s="63"/>
      <c r="F12" s="63"/>
      <c r="G12" s="63"/>
      <c r="H12" s="1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13"/>
      <c r="U12" s="20"/>
      <c r="V12" s="167"/>
    </row>
    <row r="13" spans="1:23" ht="14.1" customHeight="1">
      <c r="A13" s="168">
        <v>4</v>
      </c>
      <c r="B13" s="169"/>
      <c r="C13" s="97" t="s">
        <v>14</v>
      </c>
      <c r="D13" s="63">
        <v>22694289</v>
      </c>
      <c r="E13" s="63">
        <v>22694289</v>
      </c>
      <c r="F13" s="63">
        <v>5094620</v>
      </c>
      <c r="G13" s="63">
        <v>5094620</v>
      </c>
      <c r="H13" s="32">
        <f>G13/E13</f>
        <v>0.2244890774062144</v>
      </c>
      <c r="I13" s="63">
        <v>22699260</v>
      </c>
      <c r="J13" s="67">
        <f>+K13-G13</f>
        <v>5061813</v>
      </c>
      <c r="K13" s="67">
        <v>10156433</v>
      </c>
      <c r="L13" s="15">
        <f>+K13/I13</f>
        <v>0.44743454191898768</v>
      </c>
      <c r="M13" s="63">
        <v>22699260</v>
      </c>
      <c r="N13" s="67">
        <f>+O13-K13</f>
        <v>5106239</v>
      </c>
      <c r="O13" s="67">
        <v>15262672</v>
      </c>
      <c r="P13" s="15">
        <f>+O13/M13</f>
        <v>0.67238632448811109</v>
      </c>
      <c r="Q13" s="63"/>
      <c r="R13" s="67">
        <f>+S13-O13</f>
        <v>-15262672</v>
      </c>
      <c r="S13" s="67"/>
      <c r="T13" s="32" t="e">
        <f>+S13/Q13</f>
        <v>#DIV/0!</v>
      </c>
      <c r="U13" s="20"/>
      <c r="V13" s="167"/>
    </row>
    <row r="14" spans="1:23" ht="14.1" customHeight="1">
      <c r="A14" s="168">
        <v>4</v>
      </c>
      <c r="B14" s="169" t="s">
        <v>0</v>
      </c>
      <c r="C14" s="97" t="s">
        <v>8</v>
      </c>
      <c r="D14" s="63">
        <v>926</v>
      </c>
      <c r="E14" s="63">
        <v>926</v>
      </c>
      <c r="F14" s="63"/>
      <c r="G14" s="63"/>
      <c r="H14" s="13"/>
      <c r="I14" s="63">
        <v>926</v>
      </c>
      <c r="J14" s="63"/>
      <c r="K14" s="63"/>
      <c r="L14" s="63"/>
      <c r="M14" s="63">
        <v>926</v>
      </c>
      <c r="N14" s="63"/>
      <c r="O14" s="63"/>
      <c r="P14" s="63"/>
      <c r="Q14" s="63"/>
      <c r="R14" s="63"/>
      <c r="S14" s="63"/>
      <c r="T14" s="13"/>
      <c r="U14" s="20"/>
      <c r="V14" s="167"/>
    </row>
    <row r="15" spans="1:23" ht="14.1" customHeight="1">
      <c r="A15" s="168">
        <v>4</v>
      </c>
      <c r="B15" s="169" t="s">
        <v>1</v>
      </c>
      <c r="C15" s="97" t="s">
        <v>9</v>
      </c>
      <c r="D15" s="63">
        <v>203452</v>
      </c>
      <c r="E15" s="63">
        <v>203452</v>
      </c>
      <c r="F15" s="63">
        <v>10840</v>
      </c>
      <c r="G15" s="63">
        <v>10840</v>
      </c>
      <c r="H15" s="32">
        <f>G15/E15</f>
        <v>5.3280380630320666E-2</v>
      </c>
      <c r="I15" s="63">
        <v>203452</v>
      </c>
      <c r="J15" s="67">
        <f>+K15-G15</f>
        <v>6444</v>
      </c>
      <c r="K15" s="67">
        <v>17284</v>
      </c>
      <c r="L15" s="15">
        <f>+K15/I15</f>
        <v>8.4953699152625683E-2</v>
      </c>
      <c r="M15" s="63">
        <v>203452</v>
      </c>
      <c r="N15" s="67">
        <f>+O15-K15</f>
        <v>2511</v>
      </c>
      <c r="O15" s="67">
        <v>19795</v>
      </c>
      <c r="P15" s="15">
        <f>+O15/M15</f>
        <v>9.7295676621512686E-2</v>
      </c>
      <c r="Q15" s="63"/>
      <c r="R15" s="67">
        <f>+S15-O15</f>
        <v>-19795</v>
      </c>
      <c r="S15" s="67"/>
      <c r="T15" s="32" t="e">
        <f>+S15/Q15</f>
        <v>#DIV/0!</v>
      </c>
      <c r="U15" s="20"/>
      <c r="V15" s="167"/>
      <c r="W15" s="5"/>
    </row>
    <row r="16" spans="1:23" ht="14.1" customHeight="1">
      <c r="A16" s="168">
        <v>4</v>
      </c>
      <c r="B16" s="169" t="s">
        <v>2</v>
      </c>
      <c r="C16" s="97" t="s">
        <v>10</v>
      </c>
      <c r="D16" s="63">
        <v>520109</v>
      </c>
      <c r="E16" s="63">
        <v>520109</v>
      </c>
      <c r="F16" s="63">
        <v>14484</v>
      </c>
      <c r="G16" s="63">
        <v>14484</v>
      </c>
      <c r="H16" s="32">
        <f>G16/E16</f>
        <v>2.7848008782774381E-2</v>
      </c>
      <c r="I16" s="63">
        <v>520109</v>
      </c>
      <c r="J16" s="67">
        <f>+K16-G16</f>
        <v>30311</v>
      </c>
      <c r="K16" s="67">
        <v>44795</v>
      </c>
      <c r="L16" s="15">
        <f>+K16/I16</f>
        <v>8.6126177397430156E-2</v>
      </c>
      <c r="M16" s="63">
        <v>520109</v>
      </c>
      <c r="N16" s="67">
        <f>+O16-K16</f>
        <v>45974</v>
      </c>
      <c r="O16" s="67">
        <v>90769</v>
      </c>
      <c r="P16" s="15">
        <f>+O16/M16</f>
        <v>0.1745191873241955</v>
      </c>
      <c r="Q16" s="63"/>
      <c r="R16" s="67">
        <f>+S16-O16</f>
        <v>-90769</v>
      </c>
      <c r="S16" s="67"/>
      <c r="T16" s="32" t="e">
        <f>+S16/Q16</f>
        <v>#DIV/0!</v>
      </c>
      <c r="U16" s="20"/>
      <c r="V16" s="167"/>
      <c r="W16" s="5"/>
    </row>
    <row r="17" spans="1:23" s="4" customFormat="1" ht="14.1" customHeight="1">
      <c r="A17" s="168">
        <v>4</v>
      </c>
      <c r="B17" s="11" t="s">
        <v>3</v>
      </c>
      <c r="C17" s="82" t="s">
        <v>79</v>
      </c>
      <c r="D17" s="67">
        <v>40</v>
      </c>
      <c r="E17" s="67">
        <v>40</v>
      </c>
      <c r="F17" s="67"/>
      <c r="G17" s="67"/>
      <c r="H17" s="32"/>
      <c r="I17" s="67">
        <v>40</v>
      </c>
      <c r="J17" s="67"/>
      <c r="K17" s="67"/>
      <c r="L17" s="15"/>
      <c r="M17" s="67">
        <v>40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3" s="4" customFormat="1" ht="14.1" customHeight="1">
      <c r="A18" s="168">
        <v>4</v>
      </c>
      <c r="B18" s="11" t="s">
        <v>3</v>
      </c>
      <c r="C18" s="82" t="s">
        <v>80</v>
      </c>
      <c r="D18" s="67">
        <v>382771</v>
      </c>
      <c r="E18" s="67">
        <v>382771</v>
      </c>
      <c r="F18" s="67">
        <v>19148</v>
      </c>
      <c r="G18" s="67">
        <v>19148</v>
      </c>
      <c r="H18" s="32">
        <f>G18/E18</f>
        <v>5.0024688390708803E-2</v>
      </c>
      <c r="I18" s="67">
        <v>382771</v>
      </c>
      <c r="J18" s="67">
        <f>+K18-G18</f>
        <v>15193</v>
      </c>
      <c r="K18" s="67">
        <v>34341</v>
      </c>
      <c r="L18" s="15">
        <f>+K18/I18</f>
        <v>8.9716828077362185E-2</v>
      </c>
      <c r="M18" s="67">
        <v>382771</v>
      </c>
      <c r="N18" s="67">
        <f>+O18-K18</f>
        <v>32960</v>
      </c>
      <c r="O18" s="67">
        <v>67301</v>
      </c>
      <c r="P18" s="15">
        <f>+O18/M18</f>
        <v>0.17582575482468629</v>
      </c>
      <c r="Q18" s="67"/>
      <c r="R18" s="67">
        <f>+S18-O18</f>
        <v>-67301</v>
      </c>
      <c r="S18" s="67"/>
      <c r="T18" s="32" t="e">
        <f>+S18/Q18</f>
        <v>#DIV/0!</v>
      </c>
      <c r="U18" s="83"/>
      <c r="V18" s="3"/>
    </row>
    <row r="19" spans="1:23" ht="14.1" customHeight="1">
      <c r="A19" s="168">
        <v>4</v>
      </c>
      <c r="B19" s="169" t="s">
        <v>4</v>
      </c>
      <c r="C19" s="97" t="s">
        <v>12</v>
      </c>
      <c r="D19" s="63">
        <v>15</v>
      </c>
      <c r="E19" s="63">
        <v>15</v>
      </c>
      <c r="F19" s="63"/>
      <c r="G19" s="63"/>
      <c r="H19" s="13"/>
      <c r="I19" s="63">
        <v>15</v>
      </c>
      <c r="J19" s="63"/>
      <c r="K19" s="63"/>
      <c r="L19" s="63"/>
      <c r="M19" s="63">
        <v>15</v>
      </c>
      <c r="N19" s="63"/>
      <c r="O19" s="63"/>
      <c r="P19" s="63"/>
      <c r="Q19" s="63"/>
      <c r="R19" s="63"/>
      <c r="S19" s="63"/>
      <c r="T19" s="13"/>
      <c r="U19" s="20"/>
      <c r="V19" s="167"/>
      <c r="W19" s="5"/>
    </row>
    <row r="20" spans="1:23" ht="14.1" customHeight="1">
      <c r="A20" s="168">
        <v>4</v>
      </c>
      <c r="B20" s="169" t="s">
        <v>4</v>
      </c>
      <c r="C20" s="97" t="s">
        <v>11</v>
      </c>
      <c r="D20" s="63">
        <v>174026</v>
      </c>
      <c r="E20" s="63">
        <v>174026</v>
      </c>
      <c r="F20" s="63">
        <v>42319</v>
      </c>
      <c r="G20" s="63">
        <v>42319</v>
      </c>
      <c r="H20" s="32">
        <f>G20/E20</f>
        <v>0.2431763069886109</v>
      </c>
      <c r="I20" s="63">
        <v>174026</v>
      </c>
      <c r="J20" s="67">
        <f>+K20-G20</f>
        <v>43919</v>
      </c>
      <c r="K20" s="67">
        <v>86238</v>
      </c>
      <c r="L20" s="15">
        <f>+K20/I20</f>
        <v>0.49554664245572499</v>
      </c>
      <c r="M20" s="63">
        <v>174026</v>
      </c>
      <c r="N20" s="67">
        <f>+O20-K20</f>
        <v>42217</v>
      </c>
      <c r="O20" s="67">
        <v>128455</v>
      </c>
      <c r="P20" s="15">
        <f>+O20/M20</f>
        <v>0.73813683012883136</v>
      </c>
      <c r="Q20" s="63"/>
      <c r="R20" s="67">
        <f>+S20-O20</f>
        <v>-128455</v>
      </c>
      <c r="S20" s="67"/>
      <c r="T20" s="32" t="e">
        <f>+S20/Q20</f>
        <v>#DIV/0!</v>
      </c>
      <c r="U20" s="20"/>
      <c r="V20" s="167"/>
      <c r="W20" s="5"/>
    </row>
    <row r="21" spans="1:23" ht="14.1" customHeight="1">
      <c r="A21" s="168"/>
      <c r="B21" s="169"/>
      <c r="C21" s="97"/>
      <c r="D21" s="63"/>
      <c r="E21" s="63"/>
      <c r="F21" s="63"/>
      <c r="G21" s="63"/>
      <c r="H21" s="1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13"/>
      <c r="U21" s="20"/>
      <c r="V21" s="167"/>
      <c r="W21" s="5"/>
    </row>
    <row r="22" spans="1:23" ht="14.1" customHeight="1">
      <c r="A22" s="168">
        <v>5</v>
      </c>
      <c r="B22" s="169"/>
      <c r="C22" s="97" t="s">
        <v>15</v>
      </c>
      <c r="D22" s="63">
        <v>4693655</v>
      </c>
      <c r="E22" s="63">
        <v>4693655</v>
      </c>
      <c r="F22" s="63">
        <v>755045</v>
      </c>
      <c r="G22" s="63">
        <v>755045</v>
      </c>
      <c r="H22" s="32">
        <f>G22/E22</f>
        <v>0.16086504014462077</v>
      </c>
      <c r="I22" s="63">
        <v>4707690</v>
      </c>
      <c r="J22" s="67">
        <f>+K22-G22</f>
        <v>889102</v>
      </c>
      <c r="K22" s="67">
        <v>1644147</v>
      </c>
      <c r="L22" s="15">
        <f>+K22/I22</f>
        <v>0.34924708296425633</v>
      </c>
      <c r="M22" s="63">
        <f>4557690+150000</f>
        <v>4707690</v>
      </c>
      <c r="N22" s="67">
        <f>+O22-K22</f>
        <v>971341</v>
      </c>
      <c r="O22" s="67">
        <v>2615488</v>
      </c>
      <c r="P22" s="15">
        <f>+O22/M22</f>
        <v>0.55557778868192254</v>
      </c>
      <c r="Q22" s="63"/>
      <c r="R22" s="67">
        <f>+S22-O22</f>
        <v>-2615488</v>
      </c>
      <c r="S22" s="67"/>
      <c r="T22" s="32" t="e">
        <f>+S22/Q22</f>
        <v>#DIV/0!</v>
      </c>
      <c r="U22" s="20"/>
      <c r="V22" s="167"/>
      <c r="W22" s="5"/>
    </row>
    <row r="23" spans="1:23" ht="14.1" customHeight="1">
      <c r="A23" s="168">
        <v>5</v>
      </c>
      <c r="B23" s="169"/>
      <c r="C23" s="97" t="s">
        <v>13</v>
      </c>
      <c r="D23" s="63">
        <v>130087</v>
      </c>
      <c r="E23" s="63">
        <v>130087</v>
      </c>
      <c r="F23" s="63">
        <v>0</v>
      </c>
      <c r="G23" s="63">
        <v>0</v>
      </c>
      <c r="H23" s="32">
        <f>G23/E23</f>
        <v>0</v>
      </c>
      <c r="I23" s="63">
        <v>130087</v>
      </c>
      <c r="J23" s="67">
        <f>+K23-G23</f>
        <v>21776</v>
      </c>
      <c r="K23" s="67">
        <v>21776</v>
      </c>
      <c r="L23" s="15">
        <f>+K23/I23</f>
        <v>0.16739566597738437</v>
      </c>
      <c r="M23" s="63">
        <v>130087</v>
      </c>
      <c r="N23" s="67">
        <f>+O23-K23</f>
        <v>19486</v>
      </c>
      <c r="O23" s="67">
        <v>41262</v>
      </c>
      <c r="P23" s="15">
        <f>+O23/M23</f>
        <v>0.31718772821265767</v>
      </c>
      <c r="Q23" s="63"/>
      <c r="R23" s="67">
        <f>+S23-O23</f>
        <v>-41262</v>
      </c>
      <c r="S23" s="67"/>
      <c r="T23" s="32" t="e">
        <f>+S23/Q23</f>
        <v>#DIV/0!</v>
      </c>
      <c r="U23" s="20"/>
      <c r="V23" s="167"/>
      <c r="W23" s="5"/>
    </row>
    <row r="24" spans="1:23" ht="14.1" customHeight="1">
      <c r="A24" s="168"/>
      <c r="B24" s="169"/>
      <c r="C24" s="97"/>
      <c r="D24" s="63"/>
      <c r="E24" s="63"/>
      <c r="F24" s="63"/>
      <c r="G24" s="63"/>
      <c r="H24" s="1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13"/>
      <c r="U24" s="20"/>
      <c r="V24" s="167"/>
    </row>
    <row r="25" spans="1:23" ht="14.1" customHeight="1">
      <c r="A25" s="168">
        <v>6</v>
      </c>
      <c r="B25" s="169"/>
      <c r="C25" s="97" t="s">
        <v>18</v>
      </c>
      <c r="D25" s="63">
        <v>643995</v>
      </c>
      <c r="E25" s="63">
        <v>643995</v>
      </c>
      <c r="F25" s="63">
        <v>0</v>
      </c>
      <c r="G25" s="63">
        <v>0</v>
      </c>
      <c r="H25" s="32">
        <f>G25/E25</f>
        <v>0</v>
      </c>
      <c r="I25" s="63">
        <v>643995</v>
      </c>
      <c r="J25" s="67">
        <f>+K25-G25</f>
        <v>0</v>
      </c>
      <c r="K25" s="67">
        <v>0</v>
      </c>
      <c r="L25" s="15">
        <f>+K25/I25</f>
        <v>0</v>
      </c>
      <c r="M25" s="63">
        <v>643995</v>
      </c>
      <c r="N25" s="67">
        <f>+O25-K25</f>
        <v>63377</v>
      </c>
      <c r="O25" s="67">
        <v>63377</v>
      </c>
      <c r="P25" s="15">
        <f>+O25/M25</f>
        <v>9.8412254753530701E-2</v>
      </c>
      <c r="Q25" s="63"/>
      <c r="R25" s="67">
        <f>+S25-O25</f>
        <v>-63377</v>
      </c>
      <c r="S25" s="67"/>
      <c r="T25" s="32" t="e">
        <f>+S25/Q25</f>
        <v>#DIV/0!</v>
      </c>
      <c r="U25" s="20"/>
      <c r="V25" s="167"/>
    </row>
    <row r="26" spans="1:23" ht="14.1" customHeight="1">
      <c r="A26" s="168"/>
      <c r="B26" s="169" t="s">
        <v>0</v>
      </c>
      <c r="C26" s="97" t="s">
        <v>19</v>
      </c>
      <c r="D26" s="63">
        <v>75780</v>
      </c>
      <c r="E26" s="63">
        <v>75780</v>
      </c>
      <c r="F26" s="63">
        <v>0</v>
      </c>
      <c r="G26" s="63">
        <v>0</v>
      </c>
      <c r="H26" s="32">
        <f t="shared" ref="H26:H29" si="0">G26/E26</f>
        <v>0</v>
      </c>
      <c r="I26" s="63">
        <v>75780</v>
      </c>
      <c r="J26" s="67">
        <f t="shared" ref="J26:J29" si="1">+K26-G26</f>
        <v>0</v>
      </c>
      <c r="K26" s="63">
        <v>0</v>
      </c>
      <c r="L26" s="15">
        <f t="shared" ref="L26:L29" si="2">+K26/I26</f>
        <v>0</v>
      </c>
      <c r="M26" s="63">
        <v>75780</v>
      </c>
      <c r="N26" s="67">
        <f t="shared" ref="N26:N29" si="3">+O26-K26</f>
        <v>0</v>
      </c>
      <c r="O26" s="63">
        <v>0</v>
      </c>
      <c r="P26" s="15">
        <f t="shared" ref="P26:P29" si="4">+O26/M26</f>
        <v>0</v>
      </c>
      <c r="Q26" s="63"/>
      <c r="R26" s="67">
        <f t="shared" ref="R26:R29" si="5">+S26-O26</f>
        <v>0</v>
      </c>
      <c r="S26" s="63"/>
      <c r="T26" s="32" t="e">
        <f t="shared" ref="T26:T29" si="6">+S26/Q26</f>
        <v>#DIV/0!</v>
      </c>
      <c r="U26" s="20"/>
      <c r="V26" s="167"/>
      <c r="W26" s="5"/>
    </row>
    <row r="27" spans="1:23" ht="14.1" customHeight="1">
      <c r="A27" s="168"/>
      <c r="B27" s="169" t="s">
        <v>1</v>
      </c>
      <c r="C27" s="97" t="s">
        <v>20</v>
      </c>
      <c r="D27" s="63">
        <v>227283</v>
      </c>
      <c r="E27" s="63">
        <v>227283</v>
      </c>
      <c r="F27" s="63">
        <v>0</v>
      </c>
      <c r="G27" s="63">
        <v>0</v>
      </c>
      <c r="H27" s="32">
        <f t="shared" si="0"/>
        <v>0</v>
      </c>
      <c r="I27" s="63">
        <v>227283</v>
      </c>
      <c r="J27" s="67">
        <f t="shared" si="1"/>
        <v>0</v>
      </c>
      <c r="K27" s="63">
        <v>0</v>
      </c>
      <c r="L27" s="15">
        <f t="shared" si="2"/>
        <v>0</v>
      </c>
      <c r="M27" s="63">
        <v>227283</v>
      </c>
      <c r="N27" s="67">
        <f t="shared" si="3"/>
        <v>63377</v>
      </c>
      <c r="O27" s="63">
        <v>63377</v>
      </c>
      <c r="P27" s="15">
        <f t="shared" si="4"/>
        <v>0.27884619615193396</v>
      </c>
      <c r="Q27" s="63"/>
      <c r="R27" s="67">
        <f t="shared" si="5"/>
        <v>-63377</v>
      </c>
      <c r="S27" s="63"/>
      <c r="T27" s="32" t="e">
        <f t="shared" si="6"/>
        <v>#DIV/0!</v>
      </c>
      <c r="U27" s="20"/>
      <c r="V27" s="167"/>
      <c r="W27" s="5"/>
    </row>
    <row r="28" spans="1:23" ht="14.1" customHeight="1">
      <c r="A28" s="168"/>
      <c r="B28" s="169" t="s">
        <v>2</v>
      </c>
      <c r="C28" s="97" t="s">
        <v>21</v>
      </c>
      <c r="D28" s="63">
        <v>170466</v>
      </c>
      <c r="E28" s="63">
        <v>170466</v>
      </c>
      <c r="F28" s="63">
        <v>0</v>
      </c>
      <c r="G28" s="63">
        <v>0</v>
      </c>
      <c r="H28" s="32">
        <f t="shared" si="0"/>
        <v>0</v>
      </c>
      <c r="I28" s="63">
        <v>170466</v>
      </c>
      <c r="J28" s="67">
        <f t="shared" si="1"/>
        <v>0</v>
      </c>
      <c r="K28" s="63">
        <v>0</v>
      </c>
      <c r="L28" s="15">
        <f t="shared" si="2"/>
        <v>0</v>
      </c>
      <c r="M28" s="63">
        <v>170466</v>
      </c>
      <c r="N28" s="67">
        <f t="shared" si="3"/>
        <v>0</v>
      </c>
      <c r="O28" s="63">
        <v>0</v>
      </c>
      <c r="P28" s="15">
        <f t="shared" si="4"/>
        <v>0</v>
      </c>
      <c r="Q28" s="63"/>
      <c r="R28" s="67">
        <f t="shared" si="5"/>
        <v>0</v>
      </c>
      <c r="S28" s="63"/>
      <c r="T28" s="32" t="e">
        <f t="shared" si="6"/>
        <v>#DIV/0!</v>
      </c>
      <c r="U28" s="20"/>
      <c r="V28" s="167"/>
      <c r="W28" s="5"/>
    </row>
    <row r="29" spans="1:23" ht="14.1" customHeight="1">
      <c r="A29" s="168"/>
      <c r="B29" s="169" t="s">
        <v>3</v>
      </c>
      <c r="C29" s="97" t="s">
        <v>97</v>
      </c>
      <c r="D29" s="63">
        <v>170466</v>
      </c>
      <c r="E29" s="63">
        <v>170466</v>
      </c>
      <c r="F29" s="63">
        <v>0</v>
      </c>
      <c r="G29" s="63">
        <v>0</v>
      </c>
      <c r="H29" s="32">
        <f t="shared" si="0"/>
        <v>0</v>
      </c>
      <c r="I29" s="63">
        <v>170466</v>
      </c>
      <c r="J29" s="67">
        <f t="shared" si="1"/>
        <v>0</v>
      </c>
      <c r="K29" s="63">
        <v>0</v>
      </c>
      <c r="L29" s="15">
        <f t="shared" si="2"/>
        <v>0</v>
      </c>
      <c r="M29" s="63">
        <v>170466</v>
      </c>
      <c r="N29" s="67">
        <f t="shared" si="3"/>
        <v>0</v>
      </c>
      <c r="O29" s="63">
        <v>0</v>
      </c>
      <c r="P29" s="15">
        <f t="shared" si="4"/>
        <v>0</v>
      </c>
      <c r="Q29" s="63"/>
      <c r="R29" s="67">
        <f t="shared" si="5"/>
        <v>0</v>
      </c>
      <c r="S29" s="63"/>
      <c r="T29" s="32" t="e">
        <f t="shared" si="6"/>
        <v>#DIV/0!</v>
      </c>
      <c r="U29" s="20"/>
      <c r="V29" s="167"/>
      <c r="W29" s="5"/>
    </row>
    <row r="30" spans="1:23" ht="14.1" customHeight="1">
      <c r="A30" s="168"/>
      <c r="B30" s="169"/>
      <c r="C30" s="97"/>
      <c r="D30" s="63"/>
      <c r="E30" s="63"/>
      <c r="F30" s="63"/>
      <c r="G30" s="63"/>
      <c r="H30" s="1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3"/>
      <c r="U30" s="20"/>
      <c r="V30" s="167"/>
    </row>
    <row r="31" spans="1:23" ht="14.1" customHeight="1">
      <c r="A31" s="168">
        <v>7</v>
      </c>
      <c r="B31" s="169"/>
      <c r="C31" s="97" t="s">
        <v>22</v>
      </c>
      <c r="D31" s="63">
        <v>2366432</v>
      </c>
      <c r="E31" s="63">
        <v>2366432</v>
      </c>
      <c r="F31" s="63">
        <v>236775</v>
      </c>
      <c r="G31" s="63">
        <v>236775</v>
      </c>
      <c r="H31" s="32">
        <f>G31/E31</f>
        <v>0.10005569566334464</v>
      </c>
      <c r="I31" s="63">
        <v>2366432</v>
      </c>
      <c r="J31" s="67">
        <f>+K31-G31</f>
        <v>250326</v>
      </c>
      <c r="K31" s="67">
        <v>487101</v>
      </c>
      <c r="L31" s="15">
        <f>+K31/I31</f>
        <v>0.20583773376965828</v>
      </c>
      <c r="M31" s="63">
        <v>2366432</v>
      </c>
      <c r="N31" s="67">
        <f>+O31-K31</f>
        <v>380554</v>
      </c>
      <c r="O31" s="67">
        <v>867655</v>
      </c>
      <c r="P31" s="15">
        <f>+O31/M31</f>
        <v>0.36665114400075727</v>
      </c>
      <c r="Q31" s="63"/>
      <c r="R31" s="67">
        <f>+S31-O31</f>
        <v>-867655</v>
      </c>
      <c r="S31" s="67"/>
      <c r="T31" s="32" t="e">
        <f>+S31/Q31</f>
        <v>#DIV/0!</v>
      </c>
      <c r="U31" s="20"/>
      <c r="V31" s="167"/>
    </row>
    <row r="32" spans="1:23" s="4" customFormat="1" ht="14.1" customHeight="1">
      <c r="A32" s="197"/>
      <c r="B32" s="145"/>
      <c r="C32" s="82" t="s">
        <v>79</v>
      </c>
      <c r="D32" s="19">
        <v>21</v>
      </c>
      <c r="E32" s="19">
        <v>21</v>
      </c>
      <c r="F32" s="19"/>
      <c r="G32" s="19"/>
      <c r="H32" s="130"/>
      <c r="I32" s="19">
        <v>21</v>
      </c>
      <c r="J32" s="19"/>
      <c r="K32" s="19"/>
      <c r="L32" s="19"/>
      <c r="M32" s="19">
        <v>21</v>
      </c>
      <c r="N32" s="19"/>
      <c r="O32" s="19"/>
      <c r="P32" s="15">
        <f t="shared" ref="P32:P33" si="7">+O32/M32</f>
        <v>0</v>
      </c>
      <c r="Q32" s="19"/>
      <c r="R32" s="19"/>
      <c r="S32" s="19"/>
      <c r="T32" s="32" t="e">
        <f t="shared" ref="T32:T33" si="8">+S32/Q32</f>
        <v>#DIV/0!</v>
      </c>
      <c r="U32" s="148"/>
      <c r="V32" s="167"/>
    </row>
    <row r="33" spans="1:23" s="4" customFormat="1" ht="14.1" customHeight="1">
      <c r="A33" s="197"/>
      <c r="B33" s="145"/>
      <c r="C33" s="82" t="s">
        <v>80</v>
      </c>
      <c r="D33" s="19">
        <v>387150</v>
      </c>
      <c r="E33" s="19">
        <v>387150</v>
      </c>
      <c r="F33" s="19">
        <v>53306.790999999997</v>
      </c>
      <c r="G33" s="19">
        <v>53306.790999999997</v>
      </c>
      <c r="H33" s="32">
        <f>G33/E33</f>
        <v>0.13769027767015368</v>
      </c>
      <c r="I33" s="19">
        <v>387150</v>
      </c>
      <c r="J33" s="67">
        <f>+K33-G33</f>
        <v>48700.209000000003</v>
      </c>
      <c r="K33" s="19">
        <v>102007</v>
      </c>
      <c r="L33" s="15">
        <f>+K33/I33</f>
        <v>0.26348185457832879</v>
      </c>
      <c r="M33" s="19">
        <v>387150</v>
      </c>
      <c r="N33" s="67">
        <f>+O33-K33</f>
        <v>38851</v>
      </c>
      <c r="O33" s="19">
        <v>140858</v>
      </c>
      <c r="P33" s="15">
        <f t="shared" si="7"/>
        <v>0.36383313960997027</v>
      </c>
      <c r="Q33" s="19"/>
      <c r="R33" s="67">
        <f>+S33-O33</f>
        <v>-140858</v>
      </c>
      <c r="S33" s="19"/>
      <c r="T33" s="32" t="e">
        <f t="shared" si="8"/>
        <v>#DIV/0!</v>
      </c>
      <c r="U33" s="148"/>
      <c r="V33" s="167"/>
      <c r="W33" s="5"/>
    </row>
    <row r="34" spans="1:23" s="4" customFormat="1" ht="14.1" customHeight="1">
      <c r="A34" s="197"/>
      <c r="B34" s="145"/>
      <c r="C34" s="82"/>
      <c r="D34" s="19"/>
      <c r="E34" s="19"/>
      <c r="F34" s="19"/>
      <c r="G34" s="19"/>
      <c r="H34" s="13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30"/>
      <c r="U34" s="83"/>
      <c r="V34" s="167"/>
    </row>
    <row r="35" spans="1:23" s="4" customFormat="1" ht="14.1" customHeight="1">
      <c r="A35" s="168">
        <v>8</v>
      </c>
      <c r="B35" s="145"/>
      <c r="C35" s="82" t="s">
        <v>176</v>
      </c>
      <c r="D35" s="19">
        <v>6108832</v>
      </c>
      <c r="E35" s="19">
        <v>6108832</v>
      </c>
      <c r="F35" s="19">
        <v>3283033</v>
      </c>
      <c r="G35" s="19">
        <v>3283033</v>
      </c>
      <c r="H35" s="32">
        <f>G35/E35</f>
        <v>0.53742401166049414</v>
      </c>
      <c r="I35" s="19">
        <v>6108832</v>
      </c>
      <c r="J35" s="67">
        <f>+K35-G35</f>
        <v>934227</v>
      </c>
      <c r="K35" s="67">
        <v>4217260</v>
      </c>
      <c r="L35" s="15">
        <f>+K35/I35</f>
        <v>0.69035455550259039</v>
      </c>
      <c r="M35" s="19">
        <v>6108832</v>
      </c>
      <c r="N35" s="67">
        <f>+O35-K35</f>
        <v>933778</v>
      </c>
      <c r="O35" s="19">
        <v>5151038</v>
      </c>
      <c r="P35" s="15">
        <f>+O35/M35</f>
        <v>0.84321159920587108</v>
      </c>
      <c r="Q35" s="19"/>
      <c r="R35" s="67">
        <f>+S35-O35</f>
        <v>-5151038</v>
      </c>
      <c r="S35" s="19"/>
      <c r="T35" s="32" t="e">
        <f>+S35/Q35</f>
        <v>#DIV/0!</v>
      </c>
      <c r="U35" s="83"/>
      <c r="V35" s="167"/>
    </row>
    <row r="36" spans="1:23" s="4" customFormat="1" ht="14.1" customHeight="1">
      <c r="A36" s="197"/>
      <c r="B36" s="145"/>
      <c r="C36" s="82"/>
      <c r="D36" s="19"/>
      <c r="E36" s="19"/>
      <c r="F36" s="19"/>
      <c r="G36" s="19"/>
      <c r="H36" s="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30"/>
      <c r="U36" s="83"/>
      <c r="V36" s="167"/>
    </row>
    <row r="37" spans="1:23" s="4" customFormat="1" ht="14.1" customHeight="1">
      <c r="A37" s="168">
        <v>9</v>
      </c>
      <c r="B37" s="145"/>
      <c r="C37" s="82" t="s">
        <v>102</v>
      </c>
      <c r="D37" s="19">
        <v>3631824</v>
      </c>
      <c r="E37" s="19">
        <v>3631824</v>
      </c>
      <c r="F37" s="19">
        <v>500506</v>
      </c>
      <c r="G37" s="19">
        <v>500506</v>
      </c>
      <c r="H37" s="32">
        <f>G37/E37</f>
        <v>0.13781119349395785</v>
      </c>
      <c r="I37" s="19">
        <v>3631824</v>
      </c>
      <c r="J37" s="67">
        <f>+K37-G37</f>
        <v>942178</v>
      </c>
      <c r="K37" s="67">
        <v>1442684</v>
      </c>
      <c r="L37" s="15">
        <f>+K37/I37</f>
        <v>0.3972340069342567</v>
      </c>
      <c r="M37" s="19">
        <v>3631824</v>
      </c>
      <c r="N37" s="67">
        <f>+O37-K37</f>
        <v>708572</v>
      </c>
      <c r="O37" s="19">
        <v>2151256</v>
      </c>
      <c r="P37" s="15">
        <f>+O37/M37</f>
        <v>0.59233487085277259</v>
      </c>
      <c r="Q37" s="19"/>
      <c r="R37" s="67">
        <f>+S37-O37</f>
        <v>-2151256</v>
      </c>
      <c r="S37" s="19"/>
      <c r="T37" s="32" t="e">
        <f>+S37/Q37</f>
        <v>#DIV/0!</v>
      </c>
      <c r="U37" s="83"/>
      <c r="V37" s="167"/>
    </row>
    <row r="38" spans="1:23" s="4" customFormat="1" ht="14.1" customHeight="1">
      <c r="A38" s="197"/>
      <c r="B38" s="145"/>
      <c r="C38" s="82"/>
      <c r="D38" s="19"/>
      <c r="E38" s="19"/>
      <c r="F38" s="19"/>
      <c r="G38" s="19"/>
      <c r="H38" s="3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30"/>
      <c r="U38" s="83"/>
      <c r="V38" s="167"/>
    </row>
    <row r="39" spans="1:23" s="4" customFormat="1" ht="14.1" customHeight="1">
      <c r="A39" s="168">
        <v>10</v>
      </c>
      <c r="B39" s="145"/>
      <c r="C39" s="82" t="s">
        <v>177</v>
      </c>
      <c r="D39" s="19">
        <v>662330655</v>
      </c>
      <c r="E39" s="19">
        <v>662330655</v>
      </c>
      <c r="F39" s="19">
        <v>88844192</v>
      </c>
      <c r="G39" s="19">
        <v>88844192</v>
      </c>
      <c r="H39" s="32">
        <f>G39/E39</f>
        <v>0.13413872863849249</v>
      </c>
      <c r="I39" s="19">
        <v>662330655</v>
      </c>
      <c r="J39" s="67">
        <f>+K39-G39</f>
        <v>223641086</v>
      </c>
      <c r="K39" s="67">
        <v>312485278</v>
      </c>
      <c r="L39" s="15">
        <f>+K39/I39</f>
        <v>0.47179648962495929</v>
      </c>
      <c r="M39" s="19">
        <v>662330655</v>
      </c>
      <c r="N39" s="67">
        <f>+O39-K39</f>
        <v>201692821</v>
      </c>
      <c r="O39" s="19">
        <v>514178099</v>
      </c>
      <c r="P39" s="15">
        <f>+O39/M39</f>
        <v>0.77631632345327573</v>
      </c>
      <c r="Q39" s="19"/>
      <c r="R39" s="67">
        <f>+S39-O39</f>
        <v>-514178099</v>
      </c>
      <c r="S39" s="19"/>
      <c r="T39" s="32" t="e">
        <f>+S39/Q39</f>
        <v>#DIV/0!</v>
      </c>
      <c r="U39" s="83"/>
      <c r="V39" s="167"/>
    </row>
    <row r="40" spans="1:23" s="4" customFormat="1" ht="14.1" customHeight="1">
      <c r="A40" s="168"/>
      <c r="B40" s="145"/>
      <c r="C40" s="82"/>
      <c r="D40" s="19"/>
      <c r="E40" s="19"/>
      <c r="F40" s="19"/>
      <c r="G40" s="19"/>
      <c r="H40" s="32"/>
      <c r="I40" s="19"/>
      <c r="J40" s="67"/>
      <c r="K40" s="67"/>
      <c r="L40" s="15"/>
      <c r="M40" s="19"/>
      <c r="N40" s="67"/>
      <c r="O40" s="19"/>
      <c r="P40" s="15"/>
      <c r="Q40" s="19"/>
      <c r="R40" s="67"/>
      <c r="S40" s="19"/>
      <c r="T40" s="32"/>
      <c r="U40" s="83"/>
      <c r="V40" s="167"/>
    </row>
    <row r="41" spans="1:23" s="4" customFormat="1" ht="14.1" customHeight="1">
      <c r="A41" s="168">
        <v>13</v>
      </c>
      <c r="B41" s="145"/>
      <c r="C41" s="82" t="s">
        <v>52</v>
      </c>
      <c r="D41" s="19">
        <v>675247226</v>
      </c>
      <c r="E41" s="19">
        <v>675247226</v>
      </c>
      <c r="F41" s="19">
        <v>92864506</v>
      </c>
      <c r="G41" s="19">
        <v>92864506</v>
      </c>
      <c r="H41" s="32">
        <f>G41/E41</f>
        <v>0.13752667530395749</v>
      </c>
      <c r="I41" s="19">
        <v>675247226</v>
      </c>
      <c r="J41" s="67">
        <f>+K41-G41</f>
        <v>225767817</v>
      </c>
      <c r="K41" s="67">
        <v>318632323</v>
      </c>
      <c r="L41" s="15">
        <f>+K41/I41</f>
        <v>0.47187505661815188</v>
      </c>
      <c r="M41" s="19">
        <v>675247226</v>
      </c>
      <c r="N41" s="67">
        <f>+O41-K41</f>
        <v>203814030</v>
      </c>
      <c r="O41" s="19">
        <v>522446353</v>
      </c>
      <c r="P41" s="15">
        <f>+O41/M41</f>
        <v>0.77371121699358159</v>
      </c>
      <c r="Q41" s="19"/>
      <c r="R41" s="67">
        <f>+S41-O41</f>
        <v>-522446353</v>
      </c>
      <c r="S41" s="19"/>
      <c r="T41" s="32" t="e">
        <f>+S41/Q41</f>
        <v>#DIV/0!</v>
      </c>
      <c r="U41" s="83"/>
      <c r="V41" s="167"/>
    </row>
    <row r="42" spans="1:23" ht="14.1" customHeight="1">
      <c r="A42" s="168"/>
      <c r="B42" s="169"/>
      <c r="C42" s="97"/>
      <c r="D42" s="63"/>
      <c r="E42" s="63"/>
      <c r="F42" s="63"/>
      <c r="G42" s="63"/>
      <c r="H42" s="1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13"/>
      <c r="U42" s="20"/>
      <c r="V42" s="167"/>
    </row>
    <row r="43" spans="1:23" ht="14.1" customHeight="1" thickBot="1">
      <c r="A43" s="175"/>
      <c r="B43" s="176"/>
      <c r="C43" s="177"/>
      <c r="D43" s="23"/>
      <c r="E43" s="23"/>
      <c r="F43" s="23"/>
      <c r="G43" s="23"/>
      <c r="H43" s="178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78"/>
      <c r="U43" s="20"/>
      <c r="V43" s="179"/>
    </row>
    <row r="44" spans="1:23" ht="12.75" customHeight="1">
      <c r="A44" s="75"/>
      <c r="U44" s="20"/>
    </row>
    <row r="45" spans="1:23" ht="12.75" customHeight="1">
      <c r="U45" s="20"/>
    </row>
    <row r="46" spans="1:23" ht="12.75" customHeight="1">
      <c r="U46" s="20"/>
    </row>
    <row r="47" spans="1:23" ht="12.75" customHeight="1">
      <c r="U47" s="20"/>
    </row>
    <row r="48" spans="1:23" ht="12.75" customHeight="1">
      <c r="U48" s="20"/>
    </row>
    <row r="49" spans="21:21" ht="12.75" customHeight="1">
      <c r="U49" s="20"/>
    </row>
    <row r="50" spans="21:21" ht="12.75" customHeight="1">
      <c r="U50" s="20"/>
    </row>
    <row r="51" spans="21:21" ht="12.75" customHeight="1">
      <c r="U51" s="20"/>
    </row>
    <row r="52" spans="21:21" ht="12.75" customHeight="1">
      <c r="U52" s="20"/>
    </row>
    <row r="53" spans="21:21" ht="12.75" customHeight="1">
      <c r="U53" s="20"/>
    </row>
    <row r="54" spans="21:21" ht="12.75" customHeight="1">
      <c r="U54" s="20"/>
    </row>
    <row r="55" spans="21:21" ht="12.75" customHeight="1">
      <c r="U55" s="20"/>
    </row>
    <row r="56" spans="21:21" ht="12.75" customHeight="1">
      <c r="U56" s="20"/>
    </row>
    <row r="57" spans="21:21" ht="12.75" customHeight="1">
      <c r="U57" s="20"/>
    </row>
    <row r="58" spans="21:21" ht="12.75" customHeight="1">
      <c r="U58" s="20"/>
    </row>
    <row r="59" spans="21:21" ht="12.75" customHeight="1">
      <c r="U59" s="20"/>
    </row>
    <row r="60" spans="21:21" ht="12.75" customHeight="1">
      <c r="U60" s="20"/>
    </row>
    <row r="61" spans="21:21" ht="12.75" customHeight="1">
      <c r="U61" s="20"/>
    </row>
    <row r="62" spans="21:21" ht="12.75" customHeight="1">
      <c r="U62" s="20"/>
    </row>
    <row r="63" spans="21:21" ht="12.75" customHeight="1">
      <c r="U63" s="20"/>
    </row>
    <row r="64" spans="21:21" ht="12.75" customHeight="1">
      <c r="U64" s="20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2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60.7109375" style="26" customWidth="1"/>
    <col min="4" max="4" width="13.7109375" style="5" customWidth="1"/>
    <col min="5" max="12" width="13.7109375" style="5" hidden="1" customWidth="1"/>
    <col min="13" max="15" width="13.5703125" style="5" customWidth="1"/>
    <col min="16" max="16" width="13.28515625" style="5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2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2" ht="12.75" customHeight="1">
      <c r="A4" s="90" t="s">
        <v>33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 ht="12.75" customHeight="1">
      <c r="A5" s="90" t="s">
        <v>47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2" ht="12.75" customHeight="1"/>
    <row r="7" spans="1:22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2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2" ht="14.1" customHeight="1">
      <c r="A10" s="180"/>
      <c r="B10" s="164"/>
      <c r="C10" s="165"/>
      <c r="D10" s="21"/>
      <c r="E10" s="21"/>
      <c r="F10" s="21"/>
      <c r="G10" s="21"/>
      <c r="H10" s="1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6"/>
      <c r="U10" s="181"/>
      <c r="V10" s="182"/>
    </row>
    <row r="11" spans="1:22" ht="14.1" customHeight="1">
      <c r="A11" s="168">
        <v>2</v>
      </c>
      <c r="B11" s="169"/>
      <c r="C11" s="183" t="s">
        <v>157</v>
      </c>
      <c r="D11" s="63">
        <v>2389894</v>
      </c>
      <c r="E11" s="63">
        <v>2389894</v>
      </c>
      <c r="F11" s="63">
        <v>35337</v>
      </c>
      <c r="G11" s="63">
        <v>35337</v>
      </c>
      <c r="H11" s="32">
        <f>G11/E11</f>
        <v>1.4786011429795631E-2</v>
      </c>
      <c r="I11" s="63">
        <v>2389894</v>
      </c>
      <c r="J11" s="67">
        <f>+K11-G11</f>
        <v>120334</v>
      </c>
      <c r="K11" s="67">
        <v>155671</v>
      </c>
      <c r="L11" s="15">
        <f>+K11/I11</f>
        <v>6.5137198553576012E-2</v>
      </c>
      <c r="M11" s="63">
        <v>2389894</v>
      </c>
      <c r="N11" s="67">
        <f>+O11-K11</f>
        <v>236818</v>
      </c>
      <c r="O11" s="67">
        <v>392489</v>
      </c>
      <c r="P11" s="15">
        <f>+O11/M11</f>
        <v>0.16422862269205246</v>
      </c>
      <c r="Q11" s="63"/>
      <c r="R11" s="67">
        <f>+S11-O11</f>
        <v>-392489</v>
      </c>
      <c r="S11" s="67"/>
      <c r="T11" s="32" t="e">
        <f>+S11/Q11</f>
        <v>#DIV/0!</v>
      </c>
      <c r="U11" s="184"/>
      <c r="V11" s="167"/>
    </row>
    <row r="12" spans="1:22" ht="14.1" customHeight="1">
      <c r="A12" s="185"/>
      <c r="B12" s="186"/>
      <c r="C12" s="187"/>
      <c r="D12" s="60"/>
      <c r="E12" s="60"/>
      <c r="F12" s="60"/>
      <c r="G12" s="60"/>
      <c r="H12" s="188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88"/>
      <c r="U12" s="184"/>
      <c r="V12" s="189"/>
    </row>
    <row r="13" spans="1:22" ht="14.1" customHeight="1">
      <c r="A13" s="168">
        <v>3</v>
      </c>
      <c r="B13" s="169"/>
      <c r="C13" s="183" t="s">
        <v>23</v>
      </c>
      <c r="D13" s="63">
        <v>9766399</v>
      </c>
      <c r="E13" s="63">
        <v>9766399</v>
      </c>
      <c r="F13" s="63">
        <v>109574</v>
      </c>
      <c r="G13" s="63">
        <v>109574</v>
      </c>
      <c r="H13" s="32">
        <f>G13/E13</f>
        <v>1.1219488370278544E-2</v>
      </c>
      <c r="I13" s="63">
        <v>9766399</v>
      </c>
      <c r="J13" s="67">
        <f>+K13-G13</f>
        <v>1112952</v>
      </c>
      <c r="K13" s="67">
        <v>1222526</v>
      </c>
      <c r="L13" s="15">
        <f>+K13/I13</f>
        <v>0.1251767411919173</v>
      </c>
      <c r="M13" s="63">
        <v>9766399</v>
      </c>
      <c r="N13" s="67">
        <f>+O13-K13</f>
        <v>1322781</v>
      </c>
      <c r="O13" s="67">
        <v>2545307</v>
      </c>
      <c r="P13" s="15">
        <f>+O13/M13</f>
        <v>0.26061878078092038</v>
      </c>
      <c r="Q13" s="63"/>
      <c r="R13" s="67">
        <f>+S13-O13</f>
        <v>-2545307</v>
      </c>
      <c r="S13" s="67"/>
      <c r="T13" s="32" t="e">
        <f>+S13/Q13</f>
        <v>#DIV/0!</v>
      </c>
      <c r="U13" s="184"/>
      <c r="V13" s="167"/>
    </row>
    <row r="14" spans="1:22" ht="14.1" customHeight="1">
      <c r="A14" s="168"/>
      <c r="B14" s="169"/>
      <c r="C14" s="183"/>
      <c r="D14" s="63"/>
      <c r="E14" s="63"/>
      <c r="F14" s="63"/>
      <c r="G14" s="63"/>
      <c r="H14" s="1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3"/>
      <c r="U14" s="184"/>
      <c r="V14" s="167"/>
    </row>
    <row r="15" spans="1:22" ht="14.1" customHeight="1">
      <c r="A15" s="168">
        <v>4</v>
      </c>
      <c r="B15" s="169"/>
      <c r="C15" s="183" t="s">
        <v>103</v>
      </c>
      <c r="D15" s="63">
        <v>6436208</v>
      </c>
      <c r="E15" s="63">
        <v>6436208</v>
      </c>
      <c r="F15" s="63">
        <v>11581</v>
      </c>
      <c r="G15" s="63">
        <v>11581</v>
      </c>
      <c r="H15" s="32">
        <f>G15/E15</f>
        <v>1.7993514193450555E-3</v>
      </c>
      <c r="I15" s="63">
        <v>6436208</v>
      </c>
      <c r="J15" s="67">
        <f>+K15-G15</f>
        <v>93781</v>
      </c>
      <c r="K15" s="67">
        <v>105362</v>
      </c>
      <c r="L15" s="15">
        <f>+K15/I15</f>
        <v>1.6370198104225346E-2</v>
      </c>
      <c r="M15" s="63">
        <v>6436208</v>
      </c>
      <c r="N15" s="67">
        <f>+O15-K15</f>
        <v>572763</v>
      </c>
      <c r="O15" s="67">
        <v>678125</v>
      </c>
      <c r="P15" s="15">
        <f>+O15/M15</f>
        <v>0.10536095166594989</v>
      </c>
      <c r="Q15" s="63"/>
      <c r="R15" s="67">
        <f>+S15-O15</f>
        <v>-678125</v>
      </c>
      <c r="S15" s="67"/>
      <c r="T15" s="32" t="e">
        <f>+S15/Q15</f>
        <v>#DIV/0!</v>
      </c>
      <c r="U15" s="184"/>
      <c r="V15" s="167"/>
    </row>
    <row r="16" spans="1:22" ht="14.1" customHeight="1">
      <c r="A16" s="168"/>
      <c r="B16" s="169"/>
      <c r="C16" s="183"/>
      <c r="D16" s="63"/>
      <c r="E16" s="63"/>
      <c r="F16" s="63"/>
      <c r="G16" s="63"/>
      <c r="H16" s="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13"/>
      <c r="U16" s="184"/>
      <c r="V16" s="167"/>
    </row>
    <row r="17" spans="1:22" ht="14.1" customHeight="1">
      <c r="A17" s="168">
        <v>5</v>
      </c>
      <c r="B17" s="169"/>
      <c r="C17" s="183" t="s">
        <v>24</v>
      </c>
      <c r="D17" s="63">
        <v>13728571</v>
      </c>
      <c r="E17" s="63">
        <v>13728571</v>
      </c>
      <c r="F17" s="63">
        <v>4584528</v>
      </c>
      <c r="G17" s="63">
        <v>4584528</v>
      </c>
      <c r="H17" s="32">
        <f>G17/E17</f>
        <v>0.33394065558607666</v>
      </c>
      <c r="I17" s="63">
        <v>13728571</v>
      </c>
      <c r="J17" s="67">
        <f>+K17-G17</f>
        <v>1595191</v>
      </c>
      <c r="K17" s="67">
        <v>6179719</v>
      </c>
      <c r="L17" s="15">
        <f>+K17/I17</f>
        <v>0.4501356331988231</v>
      </c>
      <c r="M17" s="63">
        <v>13728571</v>
      </c>
      <c r="N17" s="67">
        <f>+O17-K17</f>
        <v>4322432</v>
      </c>
      <c r="O17" s="67">
        <v>10502151</v>
      </c>
      <c r="P17" s="15">
        <f>+O17/M17</f>
        <v>0.76498500827216465</v>
      </c>
      <c r="Q17" s="63"/>
      <c r="R17" s="67">
        <f>+S17-O17</f>
        <v>-10502151</v>
      </c>
      <c r="S17" s="67"/>
      <c r="T17" s="32" t="e">
        <f>+S17/Q17</f>
        <v>#DIV/0!</v>
      </c>
      <c r="U17" s="184"/>
      <c r="V17" s="167"/>
    </row>
    <row r="18" spans="1:22" ht="15" customHeight="1">
      <c r="A18" s="190"/>
      <c r="B18" s="191"/>
      <c r="C18" s="192"/>
      <c r="D18" s="24"/>
      <c r="E18" s="24"/>
      <c r="F18" s="24"/>
      <c r="G18" s="24"/>
      <c r="H18" s="19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93"/>
      <c r="U18" s="184"/>
      <c r="V18" s="167"/>
    </row>
    <row r="19" spans="1:22" ht="15" customHeight="1">
      <c r="A19" s="190">
        <v>6</v>
      </c>
      <c r="B19" s="191"/>
      <c r="C19" s="192" t="s">
        <v>158</v>
      </c>
      <c r="D19" s="24">
        <v>535650</v>
      </c>
      <c r="E19" s="24">
        <v>535650</v>
      </c>
      <c r="F19" s="24">
        <v>0</v>
      </c>
      <c r="G19" s="24">
        <v>0</v>
      </c>
      <c r="H19" s="32">
        <f>G19/E19</f>
        <v>0</v>
      </c>
      <c r="I19" s="24">
        <v>535650</v>
      </c>
      <c r="J19" s="67">
        <f>+K19-G19</f>
        <v>0</v>
      </c>
      <c r="K19" s="67">
        <v>0</v>
      </c>
      <c r="L19" s="15">
        <f>+K19/I19</f>
        <v>0</v>
      </c>
      <c r="M19" s="24">
        <v>535650</v>
      </c>
      <c r="N19" s="67">
        <f>+O19-K19</f>
        <v>16481</v>
      </c>
      <c r="O19" s="24">
        <v>16481</v>
      </c>
      <c r="P19" s="15">
        <f>+O19/M19</f>
        <v>3.0768225520395782E-2</v>
      </c>
      <c r="Q19" s="24"/>
      <c r="R19" s="67">
        <f>+S19-O19</f>
        <v>-16481</v>
      </c>
      <c r="S19" s="24"/>
      <c r="T19" s="32" t="e">
        <f>+S19/Q19</f>
        <v>#DIV/0!</v>
      </c>
      <c r="U19" s="184"/>
      <c r="V19" s="167"/>
    </row>
    <row r="20" spans="1:22" ht="15" customHeight="1">
      <c r="A20" s="190"/>
      <c r="B20" s="191"/>
      <c r="C20" s="192"/>
      <c r="D20" s="24"/>
      <c r="E20" s="24"/>
      <c r="F20" s="24"/>
      <c r="G20" s="24"/>
      <c r="H20" s="19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93"/>
      <c r="U20" s="184"/>
      <c r="V20" s="167"/>
    </row>
    <row r="21" spans="1:22" ht="15" customHeight="1">
      <c r="A21" s="190">
        <v>7</v>
      </c>
      <c r="B21" s="191"/>
      <c r="C21" s="192" t="s">
        <v>98</v>
      </c>
      <c r="D21" s="24">
        <v>503777</v>
      </c>
      <c r="E21" s="24">
        <v>503777</v>
      </c>
      <c r="F21" s="24">
        <v>0</v>
      </c>
      <c r="G21" s="24">
        <v>0</v>
      </c>
      <c r="H21" s="32">
        <f>G21/E21</f>
        <v>0</v>
      </c>
      <c r="I21" s="24">
        <v>503777</v>
      </c>
      <c r="J21" s="67">
        <f>+K21-G21</f>
        <v>0</v>
      </c>
      <c r="K21" s="67">
        <v>0</v>
      </c>
      <c r="L21" s="15">
        <f>+K21/I21</f>
        <v>0</v>
      </c>
      <c r="M21" s="24">
        <v>503777</v>
      </c>
      <c r="N21" s="67">
        <f>+O21-K21</f>
        <v>0</v>
      </c>
      <c r="O21" s="24">
        <v>0</v>
      </c>
      <c r="P21" s="15">
        <f>+O21/M21</f>
        <v>0</v>
      </c>
      <c r="Q21" s="24"/>
      <c r="R21" s="67">
        <f>+S21-O21</f>
        <v>0</v>
      </c>
      <c r="S21" s="24"/>
      <c r="T21" s="32" t="e">
        <f>+S21/Q21</f>
        <v>#DIV/0!</v>
      </c>
      <c r="U21" s="184"/>
      <c r="V21" s="167"/>
    </row>
    <row r="22" spans="1:22" ht="14.1" customHeight="1" thickBot="1">
      <c r="A22" s="194"/>
      <c r="B22" s="176"/>
      <c r="C22" s="177"/>
      <c r="D22" s="23"/>
      <c r="E22" s="23"/>
      <c r="F22" s="23"/>
      <c r="G22" s="23"/>
      <c r="H22" s="178"/>
      <c r="I22" s="195"/>
      <c r="J22" s="23"/>
      <c r="K22" s="23"/>
      <c r="L22" s="23"/>
      <c r="M22" s="195"/>
      <c r="N22" s="23"/>
      <c r="O22" s="23"/>
      <c r="P22" s="23"/>
      <c r="Q22" s="23"/>
      <c r="R22" s="23"/>
      <c r="S22" s="23"/>
      <c r="T22" s="178"/>
      <c r="U22" s="196"/>
      <c r="V22" s="179"/>
    </row>
    <row r="23" spans="1:22" ht="12.75" customHeight="1">
      <c r="A23" s="75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2"/>
  <sheetViews>
    <sheetView topLeftCell="A11"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26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.7109375" style="5" customWidth="1"/>
    <col min="22" max="22" width="40.710937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35</v>
      </c>
      <c r="B4" s="25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36</v>
      </c>
      <c r="B5" s="25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ht="14.1" customHeight="1">
      <c r="A10" s="163"/>
      <c r="B10" s="164"/>
      <c r="C10" s="165"/>
      <c r="D10" s="21"/>
      <c r="E10" s="21"/>
      <c r="F10" s="21"/>
      <c r="G10" s="21"/>
      <c r="H10" s="1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6"/>
      <c r="U10" s="20"/>
      <c r="V10" s="167"/>
    </row>
    <row r="11" spans="1:23" ht="14.1" customHeight="1">
      <c r="A11" s="168">
        <v>2</v>
      </c>
      <c r="B11" s="169"/>
      <c r="C11" s="170" t="s">
        <v>25</v>
      </c>
      <c r="D11" s="63">
        <v>31186218</v>
      </c>
      <c r="E11" s="63">
        <v>31186218</v>
      </c>
      <c r="F11" s="63">
        <v>3772816</v>
      </c>
      <c r="G11" s="63">
        <v>3772816</v>
      </c>
      <c r="H11" s="32">
        <f>G11/E11</f>
        <v>0.12097702901967786</v>
      </c>
      <c r="I11" s="63">
        <v>31186218</v>
      </c>
      <c r="J11" s="67">
        <f>+K11-G11</f>
        <v>8013612</v>
      </c>
      <c r="K11" s="67">
        <v>11786428</v>
      </c>
      <c r="L11" s="15">
        <f>+K11/I11</f>
        <v>0.37793707463982967</v>
      </c>
      <c r="M11" s="63">
        <v>31186218</v>
      </c>
      <c r="N11" s="67">
        <f>+O11-K11</f>
        <v>11460366</v>
      </c>
      <c r="O11" s="67">
        <v>23246794</v>
      </c>
      <c r="P11" s="15">
        <f>+O11/M11</f>
        <v>0.74541882571333273</v>
      </c>
      <c r="Q11" s="63"/>
      <c r="R11" s="67">
        <f>+S11-O11</f>
        <v>-23246794</v>
      </c>
      <c r="S11" s="67"/>
      <c r="T11" s="32" t="e">
        <f>+S11/Q11</f>
        <v>#DIV/0!</v>
      </c>
      <c r="U11" s="20"/>
      <c r="V11" s="167"/>
    </row>
    <row r="12" spans="1:23" ht="36">
      <c r="A12" s="168"/>
      <c r="B12" s="169"/>
      <c r="C12" s="171" t="s">
        <v>179</v>
      </c>
      <c r="D12" s="67">
        <v>2403600</v>
      </c>
      <c r="E12" s="67">
        <v>2403600</v>
      </c>
      <c r="F12" s="67">
        <v>224546.24800000002</v>
      </c>
      <c r="G12" s="67">
        <v>224546.24800000002</v>
      </c>
      <c r="H12" s="32">
        <f>G12/E12</f>
        <v>9.3420805458478959E-2</v>
      </c>
      <c r="I12" s="67">
        <v>2403600</v>
      </c>
      <c r="J12" s="67">
        <f>+K12-G12</f>
        <v>308118.75199999998</v>
      </c>
      <c r="K12" s="67">
        <v>532665</v>
      </c>
      <c r="L12" s="15">
        <f>+K12/I12</f>
        <v>0.22161133300049926</v>
      </c>
      <c r="M12" s="67">
        <v>2403600</v>
      </c>
      <c r="N12" s="67">
        <f>+O12-K12</f>
        <v>439192</v>
      </c>
      <c r="O12" s="67">
        <v>971857</v>
      </c>
      <c r="P12" s="15">
        <f>+O12/M12</f>
        <v>0.40433391579297723</v>
      </c>
      <c r="Q12" s="67"/>
      <c r="R12" s="67">
        <f>+S12-O12</f>
        <v>-971857</v>
      </c>
      <c r="S12" s="67"/>
      <c r="T12" s="32" t="e">
        <f>+S12/Q12</f>
        <v>#DIV/0!</v>
      </c>
      <c r="U12" s="20"/>
      <c r="V12" s="167"/>
      <c r="W12" s="5"/>
    </row>
    <row r="13" spans="1:23" s="4" customFormat="1" ht="14.1" customHeight="1">
      <c r="A13" s="168"/>
      <c r="B13" s="11"/>
      <c r="C13" s="82" t="s">
        <v>79</v>
      </c>
      <c r="D13" s="67">
        <v>3</v>
      </c>
      <c r="E13" s="67">
        <v>3</v>
      </c>
      <c r="F13" s="67"/>
      <c r="G13" s="67"/>
      <c r="H13" s="32"/>
      <c r="I13" s="67">
        <v>3</v>
      </c>
      <c r="J13" s="67"/>
      <c r="K13" s="67"/>
      <c r="L13" s="15"/>
      <c r="M13" s="67">
        <v>3</v>
      </c>
      <c r="N13" s="67"/>
      <c r="O13" s="67"/>
      <c r="P13" s="15"/>
      <c r="Q13" s="67"/>
      <c r="R13" s="67"/>
      <c r="S13" s="67"/>
      <c r="T13" s="32"/>
      <c r="U13" s="83"/>
      <c r="V13" s="3"/>
    </row>
    <row r="14" spans="1:23" s="4" customFormat="1" ht="14.1" customHeight="1">
      <c r="A14" s="168"/>
      <c r="B14" s="11"/>
      <c r="C14" s="82" t="s">
        <v>80</v>
      </c>
      <c r="D14" s="67">
        <v>49480</v>
      </c>
      <c r="E14" s="67">
        <v>49480</v>
      </c>
      <c r="F14" s="67">
        <v>0</v>
      </c>
      <c r="G14" s="67">
        <v>0</v>
      </c>
      <c r="H14" s="32">
        <f>G14/E14</f>
        <v>0</v>
      </c>
      <c r="I14" s="67">
        <v>49480</v>
      </c>
      <c r="J14" s="67">
        <f>+K14-G14</f>
        <v>0</v>
      </c>
      <c r="K14" s="67">
        <v>0</v>
      </c>
      <c r="L14" s="15">
        <f>+K14/I14</f>
        <v>0</v>
      </c>
      <c r="M14" s="67">
        <v>49480</v>
      </c>
      <c r="N14" s="67">
        <f>+O14-K14</f>
        <v>0</v>
      </c>
      <c r="O14" s="67">
        <v>0</v>
      </c>
      <c r="P14" s="15">
        <f>+O14/M14</f>
        <v>0</v>
      </c>
      <c r="Q14" s="67"/>
      <c r="R14" s="67">
        <f>+S14-O14</f>
        <v>0</v>
      </c>
      <c r="S14" s="67"/>
      <c r="T14" s="32" t="e">
        <f>+S14/Q14</f>
        <v>#DIV/0!</v>
      </c>
      <c r="U14" s="83"/>
      <c r="V14" s="3"/>
      <c r="W14" s="5"/>
    </row>
    <row r="15" spans="1:23" ht="14.1" customHeight="1">
      <c r="A15" s="168"/>
      <c r="B15" s="169"/>
      <c r="C15" s="170"/>
      <c r="D15" s="63"/>
      <c r="E15" s="63"/>
      <c r="F15" s="63"/>
      <c r="G15" s="63"/>
      <c r="H15" s="1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3"/>
      <c r="U15" s="20"/>
      <c r="V15" s="167"/>
    </row>
    <row r="16" spans="1:23" ht="14.1" customHeight="1">
      <c r="A16" s="168">
        <v>3</v>
      </c>
      <c r="B16" s="169"/>
      <c r="C16" s="170" t="s">
        <v>27</v>
      </c>
      <c r="D16" s="63">
        <v>11662572</v>
      </c>
      <c r="E16" s="63">
        <v>11662572</v>
      </c>
      <c r="F16" s="63">
        <v>104635</v>
      </c>
      <c r="G16" s="63">
        <v>104635</v>
      </c>
      <c r="H16" s="32">
        <f>G16/E16</f>
        <v>8.9718631533421619E-3</v>
      </c>
      <c r="I16" s="63">
        <v>11662572</v>
      </c>
      <c r="J16" s="67">
        <f>+K16-G16</f>
        <v>1240135</v>
      </c>
      <c r="K16" s="67">
        <v>1344770</v>
      </c>
      <c r="L16" s="15">
        <f>+K16/I16</f>
        <v>0.11530646927624541</v>
      </c>
      <c r="M16" s="63">
        <v>11662572</v>
      </c>
      <c r="N16" s="67">
        <f>+O16-K16</f>
        <v>1674356</v>
      </c>
      <c r="O16" s="67">
        <v>3019126</v>
      </c>
      <c r="P16" s="15">
        <f>+O16/M16</f>
        <v>0.25887308562811018</v>
      </c>
      <c r="Q16" s="63"/>
      <c r="R16" s="67">
        <f>+S16-O16</f>
        <v>-3019126</v>
      </c>
      <c r="S16" s="67"/>
      <c r="T16" s="32" t="e">
        <f>+S16/Q16</f>
        <v>#DIV/0!</v>
      </c>
      <c r="U16" s="20"/>
      <c r="V16" s="167"/>
    </row>
    <row r="17" spans="1:23" ht="14.1" customHeight="1">
      <c r="A17" s="168"/>
      <c r="B17" s="169"/>
      <c r="C17" s="170"/>
      <c r="D17" s="63"/>
      <c r="E17" s="63"/>
      <c r="F17" s="63"/>
      <c r="G17" s="63"/>
      <c r="H17" s="1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13"/>
      <c r="U17" s="20"/>
      <c r="V17" s="167"/>
    </row>
    <row r="18" spans="1:23" ht="14.1" customHeight="1">
      <c r="A18" s="168">
        <v>4</v>
      </c>
      <c r="B18" s="169"/>
      <c r="C18" s="170" t="s">
        <v>26</v>
      </c>
      <c r="D18" s="63">
        <v>6325146</v>
      </c>
      <c r="E18" s="63">
        <v>6325146</v>
      </c>
      <c r="F18" s="63">
        <v>0</v>
      </c>
      <c r="G18" s="63">
        <v>0</v>
      </c>
      <c r="H18" s="32">
        <f>G18/E18</f>
        <v>0</v>
      </c>
      <c r="I18" s="63">
        <v>6325146</v>
      </c>
      <c r="J18" s="67">
        <f>+K18-G18</f>
        <v>1565009</v>
      </c>
      <c r="K18" s="67">
        <v>1565009</v>
      </c>
      <c r="L18" s="15">
        <f>+K18/I18</f>
        <v>0.24742654161658878</v>
      </c>
      <c r="M18" s="63">
        <v>6325146</v>
      </c>
      <c r="N18" s="67">
        <f>+O18-K18</f>
        <v>1456369</v>
      </c>
      <c r="O18" s="67">
        <v>3021378</v>
      </c>
      <c r="P18" s="15">
        <f>+O18/M18</f>
        <v>0.47767719511929052</v>
      </c>
      <c r="Q18" s="63"/>
      <c r="R18" s="67">
        <f>+S18-O18</f>
        <v>-3021378</v>
      </c>
      <c r="S18" s="67"/>
      <c r="T18" s="32" t="e">
        <f>+S18/Q18</f>
        <v>#DIV/0!</v>
      </c>
      <c r="U18" s="20"/>
      <c r="V18" s="167"/>
    </row>
    <row r="19" spans="1:23" ht="14.1" customHeight="1">
      <c r="A19" s="168"/>
      <c r="B19" s="169"/>
      <c r="C19" s="170"/>
      <c r="D19" s="63"/>
      <c r="E19" s="63"/>
      <c r="F19" s="63"/>
      <c r="G19" s="63"/>
      <c r="H19" s="1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13"/>
      <c r="U19" s="20"/>
      <c r="V19" s="167"/>
    </row>
    <row r="20" spans="1:23" ht="14.1" customHeight="1">
      <c r="A20" s="168">
        <v>5</v>
      </c>
      <c r="B20" s="169"/>
      <c r="C20" s="170" t="s">
        <v>28</v>
      </c>
      <c r="D20" s="63">
        <v>4131421</v>
      </c>
      <c r="E20" s="63">
        <v>4131421</v>
      </c>
      <c r="F20" s="63">
        <v>203896</v>
      </c>
      <c r="G20" s="63">
        <v>203896</v>
      </c>
      <c r="H20" s="32">
        <f>G20/E20</f>
        <v>4.9352510915735774E-2</v>
      </c>
      <c r="I20" s="63">
        <v>4131421</v>
      </c>
      <c r="J20" s="67">
        <f>+K20-G20</f>
        <v>1106593</v>
      </c>
      <c r="K20" s="67">
        <v>1310489</v>
      </c>
      <c r="L20" s="15">
        <f>+K20/I20</f>
        <v>0.31720054673682491</v>
      </c>
      <c r="M20" s="63">
        <v>4131421</v>
      </c>
      <c r="N20" s="67">
        <f>+O20-K20</f>
        <v>659600</v>
      </c>
      <c r="O20" s="67">
        <v>1970089</v>
      </c>
      <c r="P20" s="15">
        <f>+O20/M20</f>
        <v>0.47685505786023741</v>
      </c>
      <c r="Q20" s="63"/>
      <c r="R20" s="67">
        <f>+S20-O20</f>
        <v>-1970089</v>
      </c>
      <c r="S20" s="67"/>
      <c r="T20" s="32" t="e">
        <f>+S20/Q20</f>
        <v>#DIV/0!</v>
      </c>
      <c r="U20" s="20"/>
      <c r="V20" s="167"/>
    </row>
    <row r="21" spans="1:23" ht="14.1" customHeight="1">
      <c r="A21" s="168"/>
      <c r="B21" s="169"/>
      <c r="C21" s="170" t="s">
        <v>53</v>
      </c>
      <c r="D21" s="63">
        <v>3150</v>
      </c>
      <c r="E21" s="63">
        <v>3150</v>
      </c>
      <c r="F21" s="63"/>
      <c r="G21" s="63"/>
      <c r="H21" s="13"/>
      <c r="I21" s="63">
        <v>3150</v>
      </c>
      <c r="J21" s="63"/>
      <c r="K21" s="63"/>
      <c r="L21" s="63"/>
      <c r="M21" s="63">
        <v>3150</v>
      </c>
      <c r="N21" s="63"/>
      <c r="O21" s="63"/>
      <c r="P21" s="63"/>
      <c r="Q21" s="63"/>
      <c r="R21" s="63"/>
      <c r="S21" s="63"/>
      <c r="T21" s="13"/>
      <c r="U21" s="20"/>
      <c r="V21" s="167"/>
    </row>
    <row r="22" spans="1:23" ht="14.1" customHeight="1">
      <c r="A22" s="168"/>
      <c r="B22" s="169"/>
      <c r="C22" s="170"/>
      <c r="D22" s="63"/>
      <c r="E22" s="63"/>
      <c r="F22" s="63"/>
      <c r="G22" s="63"/>
      <c r="H22" s="1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13"/>
      <c r="U22" s="20"/>
      <c r="V22" s="167"/>
    </row>
    <row r="23" spans="1:23" ht="14.1" customHeight="1">
      <c r="A23" s="168">
        <v>6</v>
      </c>
      <c r="B23" s="169"/>
      <c r="C23" s="170" t="s">
        <v>29</v>
      </c>
      <c r="D23" s="63">
        <v>30241579</v>
      </c>
      <c r="E23" s="63">
        <v>30241579</v>
      </c>
      <c r="F23" s="63">
        <v>1876306</v>
      </c>
      <c r="G23" s="63">
        <v>1876306</v>
      </c>
      <c r="H23" s="32">
        <f>G23/E23</f>
        <v>6.2043916423808423E-2</v>
      </c>
      <c r="I23" s="63">
        <v>30241579</v>
      </c>
      <c r="J23" s="67">
        <f>+K23-G23</f>
        <v>9872909</v>
      </c>
      <c r="K23" s="67">
        <v>11749215</v>
      </c>
      <c r="L23" s="15">
        <f>+K23/I23</f>
        <v>0.38851195567533031</v>
      </c>
      <c r="M23" s="63">
        <v>30241579</v>
      </c>
      <c r="N23" s="67">
        <f>+O23-K23</f>
        <v>8006805</v>
      </c>
      <c r="O23" s="67">
        <v>19756020</v>
      </c>
      <c r="P23" s="15">
        <f>+O23/M23</f>
        <v>0.65327342861297022</v>
      </c>
      <c r="Q23" s="63"/>
      <c r="R23" s="67">
        <f>+S23-O23</f>
        <v>-19756020</v>
      </c>
      <c r="S23" s="67"/>
      <c r="T23" s="32" t="e">
        <f>+S23/Q23</f>
        <v>#DIV/0!</v>
      </c>
      <c r="U23" s="20"/>
      <c r="V23" s="167"/>
    </row>
    <row r="24" spans="1:23" ht="14.1" customHeight="1">
      <c r="A24" s="168"/>
      <c r="B24" s="169"/>
      <c r="C24" s="170" t="s">
        <v>159</v>
      </c>
      <c r="D24" s="63">
        <v>72000</v>
      </c>
      <c r="E24" s="63">
        <v>72000</v>
      </c>
      <c r="F24" s="63"/>
      <c r="G24" s="63"/>
      <c r="H24" s="13"/>
      <c r="I24" s="63">
        <v>72000</v>
      </c>
      <c r="J24" s="63"/>
      <c r="K24" s="63"/>
      <c r="L24" s="63"/>
      <c r="M24" s="63">
        <v>72000</v>
      </c>
      <c r="N24" s="63"/>
      <c r="O24" s="63"/>
      <c r="P24" s="63"/>
      <c r="Q24" s="63"/>
      <c r="R24" s="63"/>
      <c r="S24" s="63"/>
      <c r="T24" s="13"/>
      <c r="U24" s="20"/>
      <c r="V24" s="167"/>
    </row>
    <row r="25" spans="1:23" ht="26.25" customHeight="1">
      <c r="A25" s="168"/>
      <c r="B25" s="169"/>
      <c r="C25" s="172" t="s">
        <v>54</v>
      </c>
      <c r="D25" s="67">
        <v>120</v>
      </c>
      <c r="E25" s="67">
        <v>120</v>
      </c>
      <c r="F25" s="67"/>
      <c r="G25" s="67"/>
      <c r="H25" s="6"/>
      <c r="I25" s="67">
        <v>120</v>
      </c>
      <c r="J25" s="67"/>
      <c r="K25" s="67"/>
      <c r="L25" s="67"/>
      <c r="M25" s="67">
        <v>120</v>
      </c>
      <c r="N25" s="63"/>
      <c r="O25" s="63"/>
      <c r="P25" s="63"/>
      <c r="Q25" s="67"/>
      <c r="R25" s="63"/>
      <c r="S25" s="63"/>
      <c r="T25" s="13"/>
      <c r="U25" s="20"/>
      <c r="V25" s="167"/>
    </row>
    <row r="26" spans="1:23" ht="14.1" customHeight="1">
      <c r="A26" s="168"/>
      <c r="B26" s="169"/>
      <c r="C26" s="170"/>
      <c r="D26" s="63"/>
      <c r="E26" s="63"/>
      <c r="F26" s="63"/>
      <c r="G26" s="63"/>
      <c r="H26" s="1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13"/>
      <c r="U26" s="20"/>
      <c r="V26" s="167"/>
    </row>
    <row r="27" spans="1:23" ht="14.1" customHeight="1">
      <c r="A27" s="168">
        <v>7</v>
      </c>
      <c r="B27" s="169"/>
      <c r="C27" s="170" t="s">
        <v>30</v>
      </c>
      <c r="D27" s="63">
        <v>201671808</v>
      </c>
      <c r="E27" s="63">
        <v>201671808</v>
      </c>
      <c r="F27" s="63">
        <v>29714091</v>
      </c>
      <c r="G27" s="63">
        <v>29714091</v>
      </c>
      <c r="H27" s="32">
        <f>G27/E27</f>
        <v>0.14733884371185882</v>
      </c>
      <c r="I27" s="63">
        <v>201671808</v>
      </c>
      <c r="J27" s="67">
        <f>+K27-G27</f>
        <v>52406668</v>
      </c>
      <c r="K27" s="67">
        <v>82120759</v>
      </c>
      <c r="L27" s="15">
        <f>+K27/I27</f>
        <v>0.40719999396246798</v>
      </c>
      <c r="M27" s="63">
        <v>201671808</v>
      </c>
      <c r="N27" s="67">
        <f>+O27-K27</f>
        <v>62925570</v>
      </c>
      <c r="O27" s="67">
        <v>145046329</v>
      </c>
      <c r="P27" s="15">
        <f>+O27/M27</f>
        <v>0.71921965910079011</v>
      </c>
      <c r="Q27" s="63"/>
      <c r="R27" s="67">
        <f>+S27-O27</f>
        <v>-145046329</v>
      </c>
      <c r="S27" s="67"/>
      <c r="T27" s="32" t="e">
        <f>+S27/Q27</f>
        <v>#DIV/0!</v>
      </c>
      <c r="U27" s="20"/>
      <c r="V27" s="167"/>
    </row>
    <row r="28" spans="1:23" ht="39" customHeight="1">
      <c r="A28" s="168"/>
      <c r="B28" s="169"/>
      <c r="C28" s="172" t="s">
        <v>160</v>
      </c>
      <c r="D28" s="67">
        <v>379780</v>
      </c>
      <c r="E28" s="67">
        <v>379780</v>
      </c>
      <c r="F28" s="67"/>
      <c r="G28" s="67"/>
      <c r="H28" s="32">
        <f>G28/E28</f>
        <v>0</v>
      </c>
      <c r="I28" s="67">
        <v>379780</v>
      </c>
      <c r="J28" s="67">
        <f>+K28-G28</f>
        <v>32796</v>
      </c>
      <c r="K28" s="67">
        <v>32796</v>
      </c>
      <c r="L28" s="15">
        <f>+K28/I28</f>
        <v>8.6355258307441146E-2</v>
      </c>
      <c r="M28" s="67">
        <v>379780</v>
      </c>
      <c r="N28" s="67">
        <f>+O28-K28</f>
        <v>0</v>
      </c>
      <c r="O28" s="67">
        <v>32796</v>
      </c>
      <c r="P28" s="15">
        <f>+O28/M28</f>
        <v>8.6355258307441146E-2</v>
      </c>
      <c r="Q28" s="67"/>
      <c r="R28" s="67">
        <f>+S28-O28</f>
        <v>-32796</v>
      </c>
      <c r="S28" s="67"/>
      <c r="T28" s="32" t="e">
        <f>+S28/Q28</f>
        <v>#DIV/0!</v>
      </c>
      <c r="U28" s="20"/>
      <c r="V28" s="167"/>
      <c r="W28" s="5"/>
    </row>
    <row r="29" spans="1:23" ht="14.1" customHeight="1">
      <c r="A29" s="168"/>
      <c r="B29" s="169"/>
      <c r="C29" s="170"/>
      <c r="D29" s="63"/>
      <c r="E29" s="63"/>
      <c r="F29" s="63"/>
      <c r="G29" s="63"/>
      <c r="H29" s="1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13"/>
      <c r="U29" s="20"/>
      <c r="V29" s="167"/>
    </row>
    <row r="30" spans="1:23" ht="14.1" customHeight="1">
      <c r="A30" s="168">
        <v>8</v>
      </c>
      <c r="B30" s="169"/>
      <c r="C30" s="170" t="s">
        <v>45</v>
      </c>
      <c r="D30" s="63">
        <v>5962053</v>
      </c>
      <c r="E30" s="63">
        <v>5962053</v>
      </c>
      <c r="F30" s="63">
        <v>361834</v>
      </c>
      <c r="G30" s="63">
        <v>361834</v>
      </c>
      <c r="H30" s="32">
        <f>G30/E30</f>
        <v>6.0689497392928241E-2</v>
      </c>
      <c r="I30" s="63">
        <v>5962053</v>
      </c>
      <c r="J30" s="67">
        <f>+K30-G30</f>
        <v>1499411</v>
      </c>
      <c r="K30" s="67">
        <v>1861245</v>
      </c>
      <c r="L30" s="15">
        <f>+K30/I30</f>
        <v>0.31218189439107635</v>
      </c>
      <c r="M30" s="63">
        <v>5962053</v>
      </c>
      <c r="N30" s="67">
        <f>+O30-K30</f>
        <v>1119400</v>
      </c>
      <c r="O30" s="67">
        <v>2980645</v>
      </c>
      <c r="P30" s="15">
        <f>+O30/M30</f>
        <v>0.49993601197439874</v>
      </c>
      <c r="Q30" s="63"/>
      <c r="R30" s="67">
        <f>+S30-O30</f>
        <v>-2980645</v>
      </c>
      <c r="S30" s="67"/>
      <c r="T30" s="32" t="e">
        <f>+S30/Q30</f>
        <v>#DIV/0!</v>
      </c>
      <c r="U30" s="20"/>
      <c r="V30" s="167"/>
    </row>
    <row r="31" spans="1:23" ht="27.75" customHeight="1">
      <c r="A31" s="168"/>
      <c r="B31" s="169"/>
      <c r="C31" s="172" t="s">
        <v>100</v>
      </c>
      <c r="D31" s="63">
        <v>420000</v>
      </c>
      <c r="E31" s="63">
        <v>420000</v>
      </c>
      <c r="F31" s="63"/>
      <c r="G31" s="63"/>
      <c r="H31" s="173">
        <f>G31/E31</f>
        <v>0</v>
      </c>
      <c r="I31" s="63">
        <v>420000</v>
      </c>
      <c r="J31" s="22">
        <f>+K31-G31</f>
        <v>0</v>
      </c>
      <c r="K31" s="63">
        <v>0</v>
      </c>
      <c r="L31" s="173">
        <f>+K31/I31</f>
        <v>0</v>
      </c>
      <c r="M31" s="63">
        <v>420000</v>
      </c>
      <c r="N31" s="67">
        <f>+O31-K31</f>
        <v>0</v>
      </c>
      <c r="O31" s="63">
        <v>0</v>
      </c>
      <c r="P31" s="15">
        <f>+O31/M31</f>
        <v>0</v>
      </c>
      <c r="Q31" s="63"/>
      <c r="R31" s="67">
        <f>+S31-O31</f>
        <v>0</v>
      </c>
      <c r="S31" s="63"/>
      <c r="T31" s="32" t="e">
        <f>+S31/Q31</f>
        <v>#DIV/0!</v>
      </c>
      <c r="U31" s="20"/>
      <c r="V31" s="167"/>
    </row>
    <row r="32" spans="1:23" ht="14.1" customHeight="1">
      <c r="A32" s="168"/>
      <c r="B32" s="169"/>
      <c r="C32" s="170"/>
      <c r="D32" s="63"/>
      <c r="E32" s="63"/>
      <c r="F32" s="63"/>
      <c r="G32" s="63"/>
      <c r="H32" s="1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3"/>
      <c r="U32" s="20"/>
      <c r="V32" s="167"/>
    </row>
    <row r="33" spans="1:22" ht="24">
      <c r="A33" s="168">
        <v>9</v>
      </c>
      <c r="B33" s="169"/>
      <c r="C33" s="172" t="s">
        <v>43</v>
      </c>
      <c r="D33" s="22">
        <v>3166892</v>
      </c>
      <c r="E33" s="22">
        <v>3166892</v>
      </c>
      <c r="F33" s="22">
        <v>135135</v>
      </c>
      <c r="G33" s="22">
        <v>135135</v>
      </c>
      <c r="H33" s="173">
        <f>G33/E33</f>
        <v>4.2671174135398365E-2</v>
      </c>
      <c r="I33" s="22">
        <v>3166892</v>
      </c>
      <c r="J33" s="22">
        <f>+K33-G33</f>
        <v>715975</v>
      </c>
      <c r="K33" s="22">
        <v>851110</v>
      </c>
      <c r="L33" s="174">
        <f>+K33/I33</f>
        <v>0.26875245508845896</v>
      </c>
      <c r="M33" s="22">
        <v>3166892</v>
      </c>
      <c r="N33" s="67">
        <f>+O33-K33</f>
        <v>206245</v>
      </c>
      <c r="O33" s="67">
        <v>1057355</v>
      </c>
      <c r="P33" s="15">
        <f>+O33/M33</f>
        <v>0.33387782090453355</v>
      </c>
      <c r="Q33" s="22"/>
      <c r="R33" s="67">
        <f>+S33-O33</f>
        <v>-1057355</v>
      </c>
      <c r="S33" s="67"/>
      <c r="T33" s="32" t="e">
        <f>+S33/Q33</f>
        <v>#DIV/0!</v>
      </c>
      <c r="U33" s="20"/>
      <c r="V33" s="167"/>
    </row>
    <row r="34" spans="1:22" ht="14.1" customHeight="1">
      <c r="A34" s="168"/>
      <c r="B34" s="169"/>
      <c r="C34" s="170"/>
      <c r="D34" s="63"/>
      <c r="E34" s="63"/>
      <c r="F34" s="63"/>
      <c r="G34" s="63"/>
      <c r="H34" s="1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13"/>
      <c r="U34" s="20"/>
      <c r="V34" s="167"/>
    </row>
    <row r="35" spans="1:22" ht="14.1" customHeight="1">
      <c r="A35" s="168">
        <v>10</v>
      </c>
      <c r="B35" s="169"/>
      <c r="C35" s="170" t="s">
        <v>44</v>
      </c>
      <c r="D35" s="63">
        <v>2705800</v>
      </c>
      <c r="E35" s="63">
        <v>2705800</v>
      </c>
      <c r="F35" s="63">
        <v>275520</v>
      </c>
      <c r="G35" s="63">
        <v>275520</v>
      </c>
      <c r="H35" s="32">
        <f>G35/E35</f>
        <v>0.10182570773893118</v>
      </c>
      <c r="I35" s="63">
        <v>2705800</v>
      </c>
      <c r="J35" s="67">
        <f>+K35-G35</f>
        <v>317050</v>
      </c>
      <c r="K35" s="67">
        <v>592570</v>
      </c>
      <c r="L35" s="15">
        <f>+K35/I35</f>
        <v>0.21899992608470692</v>
      </c>
      <c r="M35" s="63">
        <v>2705800</v>
      </c>
      <c r="N35" s="67">
        <f>+O35-K35</f>
        <v>348510</v>
      </c>
      <c r="O35" s="67">
        <v>941080</v>
      </c>
      <c r="P35" s="15">
        <f>+O35/M35</f>
        <v>0.34780102003104441</v>
      </c>
      <c r="Q35" s="63"/>
      <c r="R35" s="67">
        <f>+S35-O35</f>
        <v>-941080</v>
      </c>
      <c r="S35" s="67"/>
      <c r="T35" s="32" t="e">
        <f>+S35/Q35</f>
        <v>#DIV/0!</v>
      </c>
      <c r="U35" s="20"/>
      <c r="V35" s="167"/>
    </row>
    <row r="36" spans="1:22" ht="14.1" customHeight="1">
      <c r="A36" s="168"/>
      <c r="B36" s="169"/>
      <c r="C36" s="170"/>
      <c r="D36" s="63"/>
      <c r="E36" s="63"/>
      <c r="F36" s="63"/>
      <c r="G36" s="63"/>
      <c r="H36" s="1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3"/>
      <c r="U36" s="20"/>
      <c r="V36" s="167"/>
    </row>
    <row r="37" spans="1:22" ht="14.1" customHeight="1">
      <c r="A37" s="168">
        <v>11</v>
      </c>
      <c r="B37" s="169"/>
      <c r="C37" s="170" t="s">
        <v>46</v>
      </c>
      <c r="D37" s="63">
        <v>8770</v>
      </c>
      <c r="E37" s="63">
        <v>8770</v>
      </c>
      <c r="F37" s="63">
        <v>0</v>
      </c>
      <c r="G37" s="63">
        <v>0</v>
      </c>
      <c r="H37" s="32">
        <f>G37/E37</f>
        <v>0</v>
      </c>
      <c r="I37" s="63">
        <v>8770</v>
      </c>
      <c r="J37" s="67">
        <f>+K37-G37</f>
        <v>0</v>
      </c>
      <c r="K37" s="67">
        <v>0</v>
      </c>
      <c r="L37" s="15">
        <f>+K37/I37</f>
        <v>0</v>
      </c>
      <c r="M37" s="63">
        <v>8770</v>
      </c>
      <c r="N37" s="67">
        <f>+O37-K37</f>
        <v>0</v>
      </c>
      <c r="O37" s="67">
        <v>0</v>
      </c>
      <c r="P37" s="15">
        <f>+O37/M37</f>
        <v>0</v>
      </c>
      <c r="Q37" s="63"/>
      <c r="R37" s="67">
        <f>+S37-O37</f>
        <v>0</v>
      </c>
      <c r="S37" s="67"/>
      <c r="T37" s="32" t="e">
        <f>+S37/Q37</f>
        <v>#DIV/0!</v>
      </c>
      <c r="U37" s="20"/>
      <c r="V37" s="167"/>
    </row>
    <row r="38" spans="1:22" ht="14.1" customHeight="1">
      <c r="A38" s="168"/>
      <c r="B38" s="169"/>
      <c r="C38" s="170"/>
      <c r="D38" s="63"/>
      <c r="E38" s="63"/>
      <c r="F38" s="63"/>
      <c r="G38" s="63"/>
      <c r="H38" s="1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3"/>
      <c r="U38" s="20"/>
      <c r="V38" s="167"/>
    </row>
    <row r="39" spans="1:22" ht="14.25" customHeight="1">
      <c r="A39" s="168">
        <v>12</v>
      </c>
      <c r="B39" s="169"/>
      <c r="C39" s="170" t="s">
        <v>104</v>
      </c>
      <c r="D39" s="63">
        <v>344333</v>
      </c>
      <c r="E39" s="63">
        <v>344333</v>
      </c>
      <c r="F39" s="63">
        <v>29251</v>
      </c>
      <c r="G39" s="63">
        <v>29251</v>
      </c>
      <c r="H39" s="32">
        <f>G39/E39</f>
        <v>8.4949743416982984E-2</v>
      </c>
      <c r="I39" s="63">
        <v>344333</v>
      </c>
      <c r="J39" s="67">
        <f>+K39-G39</f>
        <v>77958</v>
      </c>
      <c r="K39" s="67">
        <v>107209</v>
      </c>
      <c r="L39" s="15">
        <f>+K39/I39</f>
        <v>0.31135267313908338</v>
      </c>
      <c r="M39" s="63">
        <v>344333</v>
      </c>
      <c r="N39" s="67">
        <f>+O39-K39</f>
        <v>52604</v>
      </c>
      <c r="O39" s="67">
        <v>159813</v>
      </c>
      <c r="P39" s="15">
        <f>+O39/M39</f>
        <v>0.4641233921814058</v>
      </c>
      <c r="Q39" s="63"/>
      <c r="R39" s="67">
        <f>+S39-O39</f>
        <v>-159813</v>
      </c>
      <c r="S39" s="67"/>
      <c r="T39" s="32" t="e">
        <f>+S39/Q39</f>
        <v>#DIV/0!</v>
      </c>
      <c r="U39" s="20"/>
      <c r="V39" s="167"/>
    </row>
    <row r="40" spans="1:22" ht="14.1" customHeight="1">
      <c r="A40" s="168"/>
      <c r="B40" s="169"/>
      <c r="C40" s="170"/>
      <c r="D40" s="63"/>
      <c r="E40" s="63"/>
      <c r="F40" s="63"/>
      <c r="G40" s="63"/>
      <c r="H40" s="13"/>
      <c r="I40" s="63"/>
      <c r="J40" s="63"/>
      <c r="K40" s="63"/>
      <c r="L40" s="63"/>
      <c r="M40" s="63"/>
      <c r="N40" s="63"/>
      <c r="O40" s="67"/>
      <c r="P40" s="63"/>
      <c r="Q40" s="63"/>
      <c r="R40" s="63"/>
      <c r="S40" s="63"/>
      <c r="T40" s="13"/>
      <c r="U40" s="20"/>
      <c r="V40" s="167"/>
    </row>
    <row r="41" spans="1:22">
      <c r="A41" s="168">
        <v>13</v>
      </c>
      <c r="B41" s="169"/>
      <c r="C41" s="172" t="s">
        <v>178</v>
      </c>
      <c r="D41" s="63">
        <v>35799291</v>
      </c>
      <c r="E41" s="63">
        <v>35799291</v>
      </c>
      <c r="F41" s="63">
        <v>0</v>
      </c>
      <c r="G41" s="63">
        <v>0</v>
      </c>
      <c r="H41" s="32">
        <f>G41/E41</f>
        <v>0</v>
      </c>
      <c r="I41" s="63">
        <v>35799291</v>
      </c>
      <c r="J41" s="62">
        <f>+K41-G41</f>
        <v>0</v>
      </c>
      <c r="K41" s="62">
        <v>0</v>
      </c>
      <c r="L41" s="15">
        <f>+K41/I41</f>
        <v>0</v>
      </c>
      <c r="M41" s="63">
        <v>35799291</v>
      </c>
      <c r="N41" s="63">
        <f>+O41-K41</f>
        <v>11498370</v>
      </c>
      <c r="O41" s="63">
        <v>11498370</v>
      </c>
      <c r="P41" s="15">
        <f>+O41/M41</f>
        <v>0.32118988054819297</v>
      </c>
      <c r="Q41" s="63"/>
      <c r="R41" s="67">
        <f>+S41-O41</f>
        <v>-11498370</v>
      </c>
      <c r="S41" s="67"/>
      <c r="T41" s="32" t="e">
        <f>+S41/Q41</f>
        <v>#DIV/0!</v>
      </c>
      <c r="U41" s="20"/>
      <c r="V41" s="167"/>
    </row>
    <row r="42" spans="1:22" ht="14.1" customHeight="1" thickBot="1">
      <c r="A42" s="175"/>
      <c r="B42" s="176"/>
      <c r="C42" s="177"/>
      <c r="D42" s="23"/>
      <c r="E42" s="23"/>
      <c r="F42" s="23"/>
      <c r="G42" s="23"/>
      <c r="H42" s="178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78"/>
      <c r="U42" s="20"/>
      <c r="V42" s="179"/>
    </row>
    <row r="43" spans="1:22" ht="12.75" customHeight="1">
      <c r="A43" s="75"/>
      <c r="B43" s="140"/>
      <c r="U43" s="20"/>
    </row>
    <row r="44" spans="1:22" ht="12.75" customHeight="1">
      <c r="B44" s="140"/>
      <c r="U44" s="20"/>
    </row>
    <row r="45" spans="1:22" ht="12.75" customHeight="1">
      <c r="B45" s="140"/>
      <c r="U45" s="20"/>
    </row>
    <row r="46" spans="1:22" ht="12.75" customHeight="1">
      <c r="B46" s="140"/>
      <c r="U46" s="20"/>
    </row>
    <row r="47" spans="1:22" ht="12.75" customHeight="1">
      <c r="B47" s="140"/>
      <c r="U47" s="20"/>
    </row>
    <row r="48" spans="1:22" ht="12.75" customHeight="1">
      <c r="B48" s="140"/>
      <c r="U48" s="20"/>
    </row>
    <row r="49" spans="2:21" ht="12.75" customHeight="1">
      <c r="B49" s="140"/>
      <c r="U49" s="20"/>
    </row>
    <row r="50" spans="2:21" ht="12.75" customHeight="1">
      <c r="B50" s="140"/>
      <c r="U50" s="20"/>
    </row>
    <row r="51" spans="2:21" ht="12.75" customHeight="1">
      <c r="B51" s="140"/>
      <c r="U51" s="20"/>
    </row>
    <row r="52" spans="2:21" ht="12.75" customHeight="1">
      <c r="B52" s="140"/>
      <c r="U52" s="20"/>
    </row>
    <row r="53" spans="2:21" ht="12.75" customHeight="1">
      <c r="B53" s="140"/>
      <c r="U53" s="20"/>
    </row>
    <row r="54" spans="2:21" ht="12.75" customHeight="1">
      <c r="B54" s="140"/>
      <c r="U54" s="20"/>
    </row>
    <row r="55" spans="2:21" ht="12.75" customHeight="1">
      <c r="B55" s="140"/>
      <c r="U55" s="20"/>
    </row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3"/>
  <sheetViews>
    <sheetView workbookViewId="0">
      <selection activeCell="O24" sqref="O24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53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38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5"/>
      <c r="B6" s="91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80"/>
      <c r="V10" s="156"/>
    </row>
    <row r="11" spans="1:23" s="4" customFormat="1" ht="14.1" customHeight="1">
      <c r="A11" s="10">
        <v>1</v>
      </c>
      <c r="B11" s="11"/>
      <c r="C11" s="12" t="s">
        <v>17</v>
      </c>
      <c r="D11" s="67">
        <v>44</v>
      </c>
      <c r="E11" s="67">
        <v>44</v>
      </c>
      <c r="F11" s="67"/>
      <c r="G11" s="67"/>
      <c r="H11" s="6"/>
      <c r="I11" s="67">
        <v>44</v>
      </c>
      <c r="J11" s="67"/>
      <c r="K11" s="67"/>
      <c r="L11" s="6"/>
      <c r="M11" s="67">
        <v>44</v>
      </c>
      <c r="N11" s="67"/>
      <c r="O11" s="67"/>
      <c r="P11" s="67"/>
      <c r="Q11" s="67"/>
      <c r="R11" s="67"/>
      <c r="S11" s="67"/>
      <c r="T11" s="6"/>
      <c r="U11" s="1"/>
      <c r="V11" s="3"/>
    </row>
    <row r="12" spans="1:23" s="4" customFormat="1" ht="14.1" customHeight="1">
      <c r="A12" s="10"/>
      <c r="B12" s="11"/>
      <c r="C12" s="12"/>
      <c r="D12" s="67"/>
      <c r="E12" s="67"/>
      <c r="F12" s="67"/>
      <c r="G12" s="67"/>
      <c r="H12" s="6"/>
      <c r="I12" s="67"/>
      <c r="J12" s="67"/>
      <c r="K12" s="67"/>
      <c r="L12" s="6"/>
      <c r="M12" s="67"/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3</v>
      </c>
      <c r="B13" s="11"/>
      <c r="C13" s="12" t="s">
        <v>14</v>
      </c>
      <c r="D13" s="67">
        <v>230427530</v>
      </c>
      <c r="E13" s="67">
        <v>230427530</v>
      </c>
      <c r="F13" s="67">
        <v>58235322</v>
      </c>
      <c r="G13" s="67">
        <v>58235322</v>
      </c>
      <c r="H13" s="32">
        <f>G13/E13</f>
        <v>0.25272727612017537</v>
      </c>
      <c r="I13" s="67">
        <v>231148780</v>
      </c>
      <c r="J13" s="67">
        <f>+K13-G13</f>
        <v>62416916</v>
      </c>
      <c r="K13" s="67">
        <v>120652238</v>
      </c>
      <c r="L13" s="32">
        <f>+K13/I13</f>
        <v>0.5219678771395635</v>
      </c>
      <c r="M13" s="67">
        <v>231148780</v>
      </c>
      <c r="N13" s="67">
        <f>+O13-K13</f>
        <v>64225223</v>
      </c>
      <c r="O13" s="67">
        <v>184877461</v>
      </c>
      <c r="P13" s="15">
        <f>+O13/M13</f>
        <v>0.79982018940355215</v>
      </c>
      <c r="Q13" s="67"/>
      <c r="R13" s="67">
        <f>+S13-O13</f>
        <v>-184877461</v>
      </c>
      <c r="S13" s="67"/>
      <c r="T13" s="32" t="e">
        <f>+S13/Q13</f>
        <v>#DIV/0!</v>
      </c>
      <c r="U13" s="1"/>
      <c r="V13" s="3"/>
    </row>
    <row r="14" spans="1:23" s="4" customFormat="1" ht="14.1" customHeight="1">
      <c r="A14" s="10">
        <v>3</v>
      </c>
      <c r="B14" s="11" t="s">
        <v>0</v>
      </c>
      <c r="C14" s="12" t="s">
        <v>8</v>
      </c>
      <c r="D14" s="67">
        <v>18803</v>
      </c>
      <c r="E14" s="67">
        <v>18803</v>
      </c>
      <c r="F14" s="67"/>
      <c r="G14" s="67"/>
      <c r="H14" s="6"/>
      <c r="I14" s="67">
        <v>18803</v>
      </c>
      <c r="J14" s="67"/>
      <c r="K14" s="67"/>
      <c r="L14" s="6"/>
      <c r="M14" s="67">
        <v>18803</v>
      </c>
      <c r="N14" s="67"/>
      <c r="O14" s="67"/>
      <c r="P14" s="67"/>
      <c r="Q14" s="67"/>
      <c r="R14" s="67"/>
      <c r="S14" s="67"/>
      <c r="T14" s="6"/>
      <c r="U14" s="1"/>
      <c r="V14" s="3"/>
    </row>
    <row r="15" spans="1:23" s="4" customFormat="1" ht="14.1" customHeight="1">
      <c r="A15" s="10">
        <v>3</v>
      </c>
      <c r="B15" s="11" t="s">
        <v>1</v>
      </c>
      <c r="C15" s="12" t="s">
        <v>9</v>
      </c>
      <c r="D15" s="67">
        <v>260631</v>
      </c>
      <c r="E15" s="67">
        <v>260631</v>
      </c>
      <c r="F15" s="67">
        <v>1512</v>
      </c>
      <c r="G15" s="67">
        <v>1512</v>
      </c>
      <c r="H15" s="32">
        <f t="shared" ref="H15:H21" si="0">G15/E15</f>
        <v>5.8013052936910807E-3</v>
      </c>
      <c r="I15" s="67">
        <v>260631</v>
      </c>
      <c r="J15" s="67">
        <f>+K15-G15</f>
        <v>2248</v>
      </c>
      <c r="K15" s="67">
        <v>3760</v>
      </c>
      <c r="L15" s="32">
        <f>+K15/I15</f>
        <v>1.4426526391718561E-2</v>
      </c>
      <c r="M15" s="67">
        <v>260631</v>
      </c>
      <c r="N15" s="67">
        <f>+O15-K15</f>
        <v>2693</v>
      </c>
      <c r="O15" s="67">
        <v>6453</v>
      </c>
      <c r="P15" s="15">
        <f>+O15/M15</f>
        <v>2.4759142235574433E-2</v>
      </c>
      <c r="Q15" s="67"/>
      <c r="R15" s="67">
        <f>+S15-O15</f>
        <v>-6453</v>
      </c>
      <c r="S15" s="67"/>
      <c r="T15" s="32" t="e">
        <f>+S15/Q15</f>
        <v>#DIV/0!</v>
      </c>
      <c r="U15" s="1"/>
      <c r="V15" s="3"/>
      <c r="W15" s="2"/>
    </row>
    <row r="16" spans="1:23" s="4" customFormat="1" ht="14.1" customHeight="1">
      <c r="A16" s="10">
        <v>3</v>
      </c>
      <c r="B16" s="11" t="s">
        <v>2</v>
      </c>
      <c r="C16" s="12" t="s">
        <v>10</v>
      </c>
      <c r="D16" s="67">
        <v>696609</v>
      </c>
      <c r="E16" s="67">
        <v>696609</v>
      </c>
      <c r="F16" s="67">
        <v>25341</v>
      </c>
      <c r="G16" s="67">
        <v>25341</v>
      </c>
      <c r="H16" s="32">
        <f t="shared" si="0"/>
        <v>3.6377652312846946E-2</v>
      </c>
      <c r="I16" s="67">
        <v>696609</v>
      </c>
      <c r="J16" s="67">
        <f>+K16-G16</f>
        <v>91372</v>
      </c>
      <c r="K16" s="67">
        <v>116713</v>
      </c>
      <c r="L16" s="32">
        <f>+K16/I16</f>
        <v>0.16754449052481377</v>
      </c>
      <c r="M16" s="67">
        <v>696609</v>
      </c>
      <c r="N16" s="67">
        <f>+O16-K16</f>
        <v>142863</v>
      </c>
      <c r="O16" s="67">
        <v>259576</v>
      </c>
      <c r="P16" s="15">
        <f>+O16/M16</f>
        <v>0.37262797351168303</v>
      </c>
      <c r="Q16" s="67"/>
      <c r="R16" s="67">
        <f>+S16-O16</f>
        <v>-259576</v>
      </c>
      <c r="S16" s="67"/>
      <c r="T16" s="32" t="e">
        <f>+S16/Q16</f>
        <v>#DIV/0!</v>
      </c>
      <c r="U16" s="1"/>
      <c r="V16" s="3"/>
      <c r="W16" s="2"/>
    </row>
    <row r="17" spans="1:24" s="4" customFormat="1" ht="14.1" customHeight="1">
      <c r="A17" s="10">
        <v>3</v>
      </c>
      <c r="B17" s="11" t="s">
        <v>3</v>
      </c>
      <c r="C17" s="82" t="s">
        <v>79</v>
      </c>
      <c r="D17" s="67">
        <v>203</v>
      </c>
      <c r="E17" s="67">
        <v>203</v>
      </c>
      <c r="F17" s="67"/>
      <c r="G17" s="67"/>
      <c r="H17" s="32"/>
      <c r="I17" s="67">
        <v>203</v>
      </c>
      <c r="J17" s="67"/>
      <c r="K17" s="67"/>
      <c r="L17" s="32"/>
      <c r="M17" s="67">
        <v>203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4" s="4" customFormat="1" ht="48">
      <c r="A18" s="10">
        <v>3</v>
      </c>
      <c r="B18" s="11" t="s">
        <v>3</v>
      </c>
      <c r="C18" s="69" t="s">
        <v>105</v>
      </c>
      <c r="D18" s="67">
        <f>3634500+1179684</f>
        <v>4814184</v>
      </c>
      <c r="E18" s="67">
        <f>3634500+1179684</f>
        <v>4814184</v>
      </c>
      <c r="F18" s="67">
        <v>805948</v>
      </c>
      <c r="G18" s="67">
        <v>805948</v>
      </c>
      <c r="H18" s="32">
        <f t="shared" si="0"/>
        <v>0.16741113343403577</v>
      </c>
      <c r="I18" s="67">
        <f>3634500+1179684</f>
        <v>4814184</v>
      </c>
      <c r="J18" s="67">
        <f>+K18-G18</f>
        <v>1228500</v>
      </c>
      <c r="K18" s="67">
        <v>2034448</v>
      </c>
      <c r="L18" s="32">
        <f>+K18/I18</f>
        <v>0.42259456638965193</v>
      </c>
      <c r="M18" s="67">
        <f>3634500+1179684</f>
        <v>4814184</v>
      </c>
      <c r="N18" s="67">
        <f>+O18-K18</f>
        <v>1206659</v>
      </c>
      <c r="O18" s="67">
        <v>3241107</v>
      </c>
      <c r="P18" s="15">
        <f>+O18/M18</f>
        <v>0.67324119726209053</v>
      </c>
      <c r="Q18" s="67"/>
      <c r="R18" s="67">
        <f>+S18-O18</f>
        <v>-3241107</v>
      </c>
      <c r="S18" s="67"/>
      <c r="T18" s="32" t="e">
        <f>+S18/Q18</f>
        <v>#DIV/0!</v>
      </c>
      <c r="U18" s="83"/>
      <c r="V18" s="3"/>
    </row>
    <row r="19" spans="1:24" s="4" customFormat="1" ht="14.1" customHeight="1">
      <c r="A19" s="10">
        <v>3</v>
      </c>
      <c r="B19" s="11" t="s">
        <v>4</v>
      </c>
      <c r="C19" s="12" t="s">
        <v>12</v>
      </c>
      <c r="D19" s="67">
        <v>20</v>
      </c>
      <c r="E19" s="67">
        <v>20</v>
      </c>
      <c r="F19" s="67"/>
      <c r="G19" s="67"/>
      <c r="H19" s="6"/>
      <c r="I19" s="67">
        <v>20</v>
      </c>
      <c r="J19" s="67"/>
      <c r="K19" s="67"/>
      <c r="L19" s="6"/>
      <c r="M19" s="67">
        <v>20</v>
      </c>
      <c r="N19" s="67"/>
      <c r="O19" s="67"/>
      <c r="P19" s="67"/>
      <c r="Q19" s="67"/>
      <c r="R19" s="67"/>
      <c r="S19" s="67"/>
      <c r="T19" s="6"/>
      <c r="U19" s="1"/>
      <c r="V19" s="3"/>
      <c r="W19" s="2"/>
    </row>
    <row r="20" spans="1:24" s="4" customFormat="1" ht="14.1" customHeight="1">
      <c r="A20" s="10">
        <v>3</v>
      </c>
      <c r="B20" s="11" t="s">
        <v>4</v>
      </c>
      <c r="C20" s="12" t="s">
        <v>11</v>
      </c>
      <c r="D20" s="67">
        <v>250059</v>
      </c>
      <c r="E20" s="67">
        <v>250059</v>
      </c>
      <c r="F20" s="67">
        <v>59442</v>
      </c>
      <c r="G20" s="67">
        <v>59442</v>
      </c>
      <c r="H20" s="32">
        <f t="shared" si="0"/>
        <v>0.23771189999160197</v>
      </c>
      <c r="I20" s="67">
        <v>250059</v>
      </c>
      <c r="J20" s="67">
        <f>+K20-G20</f>
        <v>58453</v>
      </c>
      <c r="K20" s="67">
        <v>117895</v>
      </c>
      <c r="L20" s="32">
        <f>+K20/I20</f>
        <v>0.47146873337892259</v>
      </c>
      <c r="M20" s="67">
        <v>250059</v>
      </c>
      <c r="N20" s="67">
        <f>+O20-K20</f>
        <v>61595</v>
      </c>
      <c r="O20" s="67">
        <v>179490</v>
      </c>
      <c r="P20" s="15">
        <f>+O20/M20</f>
        <v>0.71779060141806539</v>
      </c>
      <c r="Q20" s="67"/>
      <c r="R20" s="67">
        <f>+S20-O20</f>
        <v>-179490</v>
      </c>
      <c r="S20" s="67"/>
      <c r="T20" s="32" t="e">
        <f>+S20/Q20</f>
        <v>#DIV/0!</v>
      </c>
      <c r="U20" s="1"/>
      <c r="V20" s="3"/>
      <c r="W20" s="2"/>
    </row>
    <row r="21" spans="1:24" s="4" customFormat="1" ht="14.1" customHeight="1">
      <c r="A21" s="10">
        <v>3</v>
      </c>
      <c r="B21" s="11" t="s">
        <v>16</v>
      </c>
      <c r="C21" s="12" t="s">
        <v>69</v>
      </c>
      <c r="D21" s="67">
        <v>17693350</v>
      </c>
      <c r="E21" s="67">
        <v>17693350</v>
      </c>
      <c r="F21" s="67">
        <v>0</v>
      </c>
      <c r="G21" s="67">
        <v>0</v>
      </c>
      <c r="H21" s="32">
        <f t="shared" si="0"/>
        <v>0</v>
      </c>
      <c r="I21" s="67">
        <v>17693350</v>
      </c>
      <c r="J21" s="67">
        <f>+K21-G21</f>
        <v>5561161</v>
      </c>
      <c r="K21" s="67">
        <v>5561161</v>
      </c>
      <c r="L21" s="32">
        <f>+K21/I21</f>
        <v>0.3143079744649826</v>
      </c>
      <c r="M21" s="67">
        <v>17693350</v>
      </c>
      <c r="N21" s="67">
        <f>+O21-K21</f>
        <v>5519393</v>
      </c>
      <c r="O21" s="67">
        <v>11080554</v>
      </c>
      <c r="P21" s="15">
        <f>+O21/M21</f>
        <v>0.62625528800368502</v>
      </c>
      <c r="Q21" s="67"/>
      <c r="R21" s="67">
        <f>+S21-O21</f>
        <v>-11080554</v>
      </c>
      <c r="S21" s="67"/>
      <c r="T21" s="32" t="e">
        <f>+S21/Q21</f>
        <v>#DIV/0!</v>
      </c>
      <c r="U21" s="1"/>
      <c r="V21" s="3"/>
      <c r="W21" s="2"/>
    </row>
    <row r="22" spans="1:24" s="4" customFormat="1" ht="14.1" customHeight="1">
      <c r="A22" s="10"/>
      <c r="B22" s="11"/>
      <c r="C22" s="12"/>
      <c r="D22" s="67"/>
      <c r="E22" s="67"/>
      <c r="F22" s="67"/>
      <c r="G22" s="67"/>
      <c r="H22" s="6"/>
      <c r="I22" s="67"/>
      <c r="J22" s="67"/>
      <c r="K22" s="67"/>
      <c r="L22" s="6"/>
      <c r="M22" s="67"/>
      <c r="N22" s="67"/>
      <c r="O22" s="67"/>
      <c r="P22" s="67"/>
      <c r="Q22" s="67"/>
      <c r="R22" s="67"/>
      <c r="S22" s="67"/>
      <c r="T22" s="6"/>
      <c r="U22" s="1"/>
      <c r="V22" s="3"/>
    </row>
    <row r="23" spans="1:24" s="4" customFormat="1" ht="14.1" customHeight="1">
      <c r="A23" s="10">
        <v>4</v>
      </c>
      <c r="B23" s="11"/>
      <c r="C23" s="12" t="s">
        <v>15</v>
      </c>
      <c r="D23" s="67">
        <v>40479613</v>
      </c>
      <c r="E23" s="67">
        <v>40479613</v>
      </c>
      <c r="F23" s="67">
        <v>4545467</v>
      </c>
      <c r="G23" s="67">
        <v>4545467</v>
      </c>
      <c r="H23" s="32">
        <f>G23/E23</f>
        <v>0.11229027807158137</v>
      </c>
      <c r="I23" s="67">
        <v>40479613</v>
      </c>
      <c r="J23" s="67">
        <f>+K23-G23</f>
        <v>8606081</v>
      </c>
      <c r="K23" s="67">
        <v>13151548</v>
      </c>
      <c r="L23" s="32">
        <f>+K23/I23</f>
        <v>0.32489312583102015</v>
      </c>
      <c r="M23" s="67">
        <v>40479613</v>
      </c>
      <c r="N23" s="67">
        <f>+O23-K23</f>
        <v>12304838</v>
      </c>
      <c r="O23" s="67">
        <v>25456386</v>
      </c>
      <c r="P23" s="15">
        <f>+O23/M23</f>
        <v>0.62886930267836305</v>
      </c>
      <c r="Q23" s="67"/>
      <c r="R23" s="67">
        <f>+S23-O23</f>
        <v>-25456386</v>
      </c>
      <c r="S23" s="67"/>
      <c r="T23" s="32" t="e">
        <f>+S23/Q23</f>
        <v>#DIV/0!</v>
      </c>
      <c r="U23" s="1"/>
      <c r="V23" s="3"/>
    </row>
    <row r="24" spans="1:24" s="4" customFormat="1" ht="14.1" customHeight="1">
      <c r="A24" s="10">
        <v>4</v>
      </c>
      <c r="B24" s="11" t="s">
        <v>0</v>
      </c>
      <c r="C24" s="12" t="s">
        <v>13</v>
      </c>
      <c r="D24" s="67">
        <v>1687457</v>
      </c>
      <c r="E24" s="67">
        <v>1687457</v>
      </c>
      <c r="F24" s="67">
        <v>33779</v>
      </c>
      <c r="G24" s="67">
        <v>33779</v>
      </c>
      <c r="H24" s="32">
        <f>G24/E24</f>
        <v>2.0017695265716399E-2</v>
      </c>
      <c r="I24" s="67">
        <v>1687457</v>
      </c>
      <c r="J24" s="67">
        <f>+K24-G24</f>
        <v>215182</v>
      </c>
      <c r="K24" s="67">
        <v>248961</v>
      </c>
      <c r="L24" s="32">
        <f>+K24/I24</f>
        <v>0.1475362038854916</v>
      </c>
      <c r="M24" s="67">
        <v>1687457</v>
      </c>
      <c r="N24" s="67">
        <f>+O24-K24</f>
        <v>639343</v>
      </c>
      <c r="O24" s="67">
        <v>888304</v>
      </c>
      <c r="P24" s="15">
        <f>+O24/M24</f>
        <v>0.5264157842244277</v>
      </c>
      <c r="Q24" s="67"/>
      <c r="R24" s="67">
        <f>+S24-O24</f>
        <v>-888304</v>
      </c>
      <c r="S24" s="67"/>
      <c r="T24" s="32" t="e">
        <f>+S24/Q24</f>
        <v>#DIV/0!</v>
      </c>
      <c r="U24" s="1"/>
      <c r="V24" s="3"/>
      <c r="W24" s="2"/>
    </row>
    <row r="25" spans="1:24" s="4" customFormat="1" ht="14.1" customHeight="1">
      <c r="A25" s="10">
        <v>4</v>
      </c>
      <c r="B25" s="11" t="s">
        <v>1</v>
      </c>
      <c r="C25" s="12" t="s">
        <v>49</v>
      </c>
      <c r="D25" s="67">
        <v>6242605</v>
      </c>
      <c r="E25" s="67">
        <v>6242605</v>
      </c>
      <c r="F25" s="67">
        <v>959824</v>
      </c>
      <c r="G25" s="67">
        <v>959824</v>
      </c>
      <c r="H25" s="32">
        <f>G25/E25</f>
        <v>0.15375376145054828</v>
      </c>
      <c r="I25" s="67">
        <v>6242605</v>
      </c>
      <c r="J25" s="67">
        <f>+K25-G25</f>
        <v>1835971</v>
      </c>
      <c r="K25" s="67">
        <v>2795795</v>
      </c>
      <c r="L25" s="32">
        <f>+K25/I25</f>
        <v>0.44785710452607524</v>
      </c>
      <c r="M25" s="67">
        <v>6242605</v>
      </c>
      <c r="N25" s="67">
        <f>+O25-K25</f>
        <v>2270771</v>
      </c>
      <c r="O25" s="67">
        <v>5066566</v>
      </c>
      <c r="P25" s="15">
        <f>+O25/M25</f>
        <v>0.81161085796714671</v>
      </c>
      <c r="Q25" s="67"/>
      <c r="R25" s="67">
        <f>+S25-O25</f>
        <v>-5066566</v>
      </c>
      <c r="S25" s="67"/>
      <c r="T25" s="32" t="e">
        <f>+S25/Q25</f>
        <v>#DIV/0!</v>
      </c>
      <c r="U25" s="1"/>
      <c r="V25" s="3"/>
      <c r="X25" s="2"/>
    </row>
    <row r="26" spans="1:24" s="4" customFormat="1" ht="14.1" customHeight="1">
      <c r="A26" s="10"/>
      <c r="B26" s="11"/>
      <c r="C26" s="12"/>
      <c r="D26" s="67"/>
      <c r="E26" s="67"/>
      <c r="F26" s="67"/>
      <c r="G26" s="67"/>
      <c r="H26" s="6"/>
      <c r="I26" s="67"/>
      <c r="J26" s="67"/>
      <c r="K26" s="67"/>
      <c r="L26" s="6"/>
      <c r="M26" s="67"/>
      <c r="N26" s="67"/>
      <c r="O26" s="67"/>
      <c r="P26" s="67"/>
      <c r="Q26" s="67"/>
      <c r="R26" s="67"/>
      <c r="S26" s="67"/>
      <c r="T26" s="6"/>
      <c r="U26" s="1"/>
      <c r="V26" s="3"/>
    </row>
    <row r="27" spans="1:24" s="4" customFormat="1" ht="14.1" customHeight="1">
      <c r="A27" s="10">
        <v>5</v>
      </c>
      <c r="B27" s="11"/>
      <c r="C27" s="12" t="s">
        <v>31</v>
      </c>
      <c r="D27" s="67">
        <v>211232412</v>
      </c>
      <c r="E27" s="67">
        <v>211232412</v>
      </c>
      <c r="F27" s="67">
        <v>49918383</v>
      </c>
      <c r="G27" s="67">
        <v>49918383</v>
      </c>
      <c r="H27" s="32">
        <f>G27/E27</f>
        <v>0.2363197130940303</v>
      </c>
      <c r="I27" s="67">
        <v>212287541</v>
      </c>
      <c r="J27" s="67">
        <f>+K27-G27</f>
        <v>48737399</v>
      </c>
      <c r="K27" s="67">
        <v>98655782</v>
      </c>
      <c r="L27" s="32">
        <f>+K27/I27</f>
        <v>0.46472714100541584</v>
      </c>
      <c r="M27" s="67">
        <v>212287541</v>
      </c>
      <c r="N27" s="67">
        <f>+O27-K27</f>
        <v>50588639</v>
      </c>
      <c r="O27" s="67">
        <v>149244421</v>
      </c>
      <c r="P27" s="15">
        <f>+O27/M27</f>
        <v>0.70302958099646551</v>
      </c>
      <c r="Q27" s="67"/>
      <c r="R27" s="67">
        <f>+S27-O27</f>
        <v>-149244421</v>
      </c>
      <c r="S27" s="67"/>
      <c r="T27" s="32" t="e">
        <f>+S27/Q27</f>
        <v>#DIV/0!</v>
      </c>
      <c r="U27" s="1"/>
      <c r="V27" s="3"/>
    </row>
    <row r="28" spans="1:24" s="4" customFormat="1" ht="14.1" customHeight="1">
      <c r="A28" s="10"/>
      <c r="B28" s="11"/>
      <c r="C28" s="12"/>
      <c r="D28" s="67"/>
      <c r="E28" s="67"/>
      <c r="F28" s="67"/>
      <c r="G28" s="67"/>
      <c r="H28" s="6"/>
      <c r="I28" s="67"/>
      <c r="J28" s="67"/>
      <c r="K28" s="67"/>
      <c r="L28" s="6"/>
      <c r="M28" s="67"/>
      <c r="N28" s="67"/>
      <c r="O28" s="67"/>
      <c r="P28" s="67"/>
      <c r="Q28" s="67"/>
      <c r="R28" s="67"/>
      <c r="S28" s="67"/>
      <c r="T28" s="6"/>
      <c r="U28" s="1"/>
      <c r="V28" s="3"/>
    </row>
    <row r="29" spans="1:24" s="4" customFormat="1" ht="14.1" customHeight="1">
      <c r="A29" s="10">
        <v>6</v>
      </c>
      <c r="B29" s="11"/>
      <c r="C29" s="12" t="s">
        <v>84</v>
      </c>
      <c r="D29" s="67">
        <v>879350</v>
      </c>
      <c r="E29" s="67">
        <v>879350</v>
      </c>
      <c r="F29" s="67">
        <v>149960</v>
      </c>
      <c r="G29" s="67">
        <v>149960</v>
      </c>
      <c r="H29" s="32">
        <f>G29/E29</f>
        <v>0.17053505430147267</v>
      </c>
      <c r="I29" s="67">
        <v>879350</v>
      </c>
      <c r="J29" s="67">
        <f>+K29-G29</f>
        <v>373490</v>
      </c>
      <c r="K29" s="67">
        <v>523450</v>
      </c>
      <c r="L29" s="32">
        <f>+K29/I29</f>
        <v>0.59526923295616085</v>
      </c>
      <c r="M29" s="67">
        <v>879350</v>
      </c>
      <c r="N29" s="67">
        <f>+O29-K29</f>
        <v>355826</v>
      </c>
      <c r="O29" s="67">
        <v>879276</v>
      </c>
      <c r="P29" s="15">
        <f>+O29/M29</f>
        <v>0.99991584693239322</v>
      </c>
      <c r="Q29" s="67"/>
      <c r="R29" s="67">
        <f>+S29-O29</f>
        <v>-879276</v>
      </c>
      <c r="S29" s="67"/>
      <c r="T29" s="32" t="e">
        <f>+S29/Q29</f>
        <v>#DIV/0!</v>
      </c>
      <c r="U29" s="1"/>
      <c r="V29" s="3"/>
    </row>
    <row r="30" spans="1:24" s="4" customFormat="1" ht="14.1" customHeight="1">
      <c r="A30" s="10"/>
      <c r="B30" s="11"/>
      <c r="C30" s="12"/>
      <c r="D30" s="67"/>
      <c r="E30" s="67"/>
      <c r="F30" s="67"/>
      <c r="G30" s="67"/>
      <c r="H30" s="6"/>
      <c r="I30" s="67"/>
      <c r="J30" s="67"/>
      <c r="K30" s="67"/>
      <c r="L30" s="6"/>
      <c r="M30" s="67"/>
      <c r="N30" s="67"/>
      <c r="O30" s="67"/>
      <c r="P30" s="67"/>
      <c r="Q30" s="67"/>
      <c r="R30" s="67"/>
      <c r="S30" s="67"/>
      <c r="T30" s="6"/>
      <c r="U30" s="1"/>
      <c r="V30" s="3"/>
    </row>
    <row r="31" spans="1:24" s="4" customFormat="1" ht="14.1" customHeight="1">
      <c r="A31" s="10">
        <v>7</v>
      </c>
      <c r="B31" s="11"/>
      <c r="C31" s="157" t="s">
        <v>98</v>
      </c>
      <c r="D31" s="67">
        <v>15823000</v>
      </c>
      <c r="E31" s="67">
        <v>15823000</v>
      </c>
      <c r="F31" s="67">
        <v>3479625</v>
      </c>
      <c r="G31" s="67">
        <v>3479625</v>
      </c>
      <c r="H31" s="32">
        <f>G31/E31</f>
        <v>0.21990930923339441</v>
      </c>
      <c r="I31" s="67">
        <v>15823000</v>
      </c>
      <c r="J31" s="67">
        <f>+K31-G31</f>
        <v>3353049</v>
      </c>
      <c r="K31" s="67">
        <v>6832674</v>
      </c>
      <c r="L31" s="32">
        <f>+K31/I31</f>
        <v>0.4318191240599128</v>
      </c>
      <c r="M31" s="67">
        <v>15823000</v>
      </c>
      <c r="N31" s="67">
        <f>+O31-K31</f>
        <v>2564277</v>
      </c>
      <c r="O31" s="67">
        <v>9396951</v>
      </c>
      <c r="P31" s="15">
        <f>+O31/M31</f>
        <v>0.59387922644252034</v>
      </c>
      <c r="Q31" s="67"/>
      <c r="R31" s="67">
        <f>+S31-O31</f>
        <v>-9396951</v>
      </c>
      <c r="S31" s="67"/>
      <c r="T31" s="32" t="e">
        <f>+S31/Q31</f>
        <v>#DIV/0!</v>
      </c>
      <c r="U31" s="1"/>
      <c r="V31" s="3"/>
    </row>
    <row r="32" spans="1:24" s="4" customFormat="1" ht="14.1" customHeight="1">
      <c r="A32" s="10"/>
      <c r="B32" s="11"/>
      <c r="C32" s="12"/>
      <c r="D32" s="67"/>
      <c r="E32" s="67"/>
      <c r="F32" s="67"/>
      <c r="G32" s="67"/>
      <c r="H32" s="32"/>
      <c r="I32" s="67"/>
      <c r="J32" s="67"/>
      <c r="K32" s="67"/>
      <c r="L32" s="32"/>
      <c r="M32" s="67"/>
      <c r="N32" s="67"/>
      <c r="O32" s="67"/>
      <c r="P32" s="15"/>
      <c r="Q32" s="67"/>
      <c r="R32" s="67"/>
      <c r="S32" s="67"/>
      <c r="T32" s="32"/>
      <c r="U32" s="1"/>
      <c r="V32" s="3"/>
    </row>
    <row r="33" spans="1:22" s="4" customFormat="1" ht="14.1" customHeight="1" thickBot="1">
      <c r="A33" s="84"/>
      <c r="B33" s="85"/>
      <c r="C33" s="158"/>
      <c r="D33" s="54"/>
      <c r="E33" s="54"/>
      <c r="F33" s="54"/>
      <c r="G33" s="54"/>
      <c r="H33" s="159"/>
      <c r="I33" s="54"/>
      <c r="J33" s="54"/>
      <c r="K33" s="54"/>
      <c r="L33" s="159"/>
      <c r="M33" s="54"/>
      <c r="N33" s="54"/>
      <c r="O33" s="54"/>
      <c r="P33" s="160"/>
      <c r="Q33" s="54"/>
      <c r="R33" s="54"/>
      <c r="S33" s="54"/>
      <c r="T33" s="159"/>
      <c r="U33" s="1"/>
      <c r="V33" s="88"/>
    </row>
    <row r="34" spans="1:22" ht="12.75" customHeight="1">
      <c r="A34" s="75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selection activeCell="D16" sqref="D16"/>
    </sheetView>
  </sheetViews>
  <sheetFormatPr baseColWidth="10" defaultColWidth="11.42578125" defaultRowHeight="12"/>
  <cols>
    <col min="1" max="1" width="4.7109375" style="139" customWidth="1"/>
    <col min="2" max="2" width="4.7109375" style="140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3" style="5" hidden="1" customWidth="1"/>
    <col min="13" max="14" width="13" style="5" customWidth="1"/>
    <col min="15" max="16" width="15.7109375" style="5" customWidth="1"/>
    <col min="17" max="20" width="15.7109375" style="5" hidden="1" customWidth="1"/>
    <col min="21" max="21" width="0.7109375" style="5" customWidth="1"/>
    <col min="22" max="22" width="38.14062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39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143"/>
    </row>
    <row r="11" spans="1:23" s="4" customFormat="1" ht="14.1" customHeight="1">
      <c r="A11" s="10">
        <v>1</v>
      </c>
      <c r="B11" s="11"/>
      <c r="C11" s="12" t="s">
        <v>14</v>
      </c>
      <c r="D11" s="67">
        <v>10226580</v>
      </c>
      <c r="E11" s="67">
        <v>10226580</v>
      </c>
      <c r="F11" s="67">
        <v>2421807</v>
      </c>
      <c r="G11" s="67">
        <v>2421807</v>
      </c>
      <c r="H11" s="32">
        <f>G11/E11</f>
        <v>0.23681494693240557</v>
      </c>
      <c r="I11" s="67">
        <v>10232551</v>
      </c>
      <c r="J11" s="67">
        <f>+K11-G11</f>
        <v>2470676</v>
      </c>
      <c r="K11" s="67">
        <v>4892483</v>
      </c>
      <c r="L11" s="15">
        <f>+K11/I11</f>
        <v>0.47812935405843565</v>
      </c>
      <c r="M11" s="67">
        <v>10232551</v>
      </c>
      <c r="N11" s="67">
        <f>+O11-K11</f>
        <v>2703830</v>
      </c>
      <c r="O11" s="67">
        <v>7596313</v>
      </c>
      <c r="P11" s="15">
        <f>+O11/M11</f>
        <v>0.74236747024275762</v>
      </c>
      <c r="Q11" s="67"/>
      <c r="R11" s="67">
        <f>+S11-O11</f>
        <v>-7596313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7">
        <v>1093</v>
      </c>
      <c r="E12" s="67">
        <v>1093</v>
      </c>
      <c r="F12" s="67"/>
      <c r="G12" s="67"/>
      <c r="H12" s="6"/>
      <c r="I12" s="67">
        <v>1093</v>
      </c>
      <c r="J12" s="67"/>
      <c r="K12" s="67"/>
      <c r="L12" s="67"/>
      <c r="M12" s="67">
        <v>1093</v>
      </c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9</v>
      </c>
      <c r="D13" s="67">
        <v>5499</v>
      </c>
      <c r="E13" s="67">
        <v>5499</v>
      </c>
      <c r="F13" s="67">
        <v>0</v>
      </c>
      <c r="G13" s="67">
        <v>0</v>
      </c>
      <c r="H13" s="32">
        <f>G13/E13</f>
        <v>0</v>
      </c>
      <c r="I13" s="67">
        <v>5499</v>
      </c>
      <c r="J13" s="67">
        <f>+K13-G13</f>
        <v>0</v>
      </c>
      <c r="K13" s="67">
        <v>0</v>
      </c>
      <c r="L13" s="15">
        <f>+K13/I13</f>
        <v>0</v>
      </c>
      <c r="M13" s="67">
        <v>5499</v>
      </c>
      <c r="N13" s="67">
        <f>+O13-K13</f>
        <v>0</v>
      </c>
      <c r="O13" s="67">
        <v>0</v>
      </c>
      <c r="P13" s="15">
        <f>+O13/M13</f>
        <v>0</v>
      </c>
      <c r="Q13" s="67"/>
      <c r="R13" s="67">
        <f>+S13-O13</f>
        <v>0</v>
      </c>
      <c r="S13" s="67"/>
      <c r="T13" s="32" t="e">
        <f>+S13/Q13</f>
        <v>#DIV/0!</v>
      </c>
      <c r="U13" s="1"/>
      <c r="V13" s="3"/>
    </row>
    <row r="14" spans="1:23" s="4" customFormat="1" ht="14.1" customHeight="1">
      <c r="A14" s="10">
        <v>1</v>
      </c>
      <c r="B14" s="11" t="s">
        <v>2</v>
      </c>
      <c r="C14" s="12" t="s">
        <v>10</v>
      </c>
      <c r="D14" s="67">
        <v>89860</v>
      </c>
      <c r="E14" s="67">
        <v>89860</v>
      </c>
      <c r="F14" s="67">
        <v>406</v>
      </c>
      <c r="G14" s="67">
        <v>406</v>
      </c>
      <c r="H14" s="32">
        <f>G14/E14</f>
        <v>4.5181393278433115E-3</v>
      </c>
      <c r="I14" s="67">
        <v>89860</v>
      </c>
      <c r="J14" s="67">
        <f>+K14-G14</f>
        <v>2104</v>
      </c>
      <c r="K14" s="67">
        <v>2510</v>
      </c>
      <c r="L14" s="15">
        <f>+K14/I14</f>
        <v>2.7932339194302248E-2</v>
      </c>
      <c r="M14" s="67">
        <v>89860</v>
      </c>
      <c r="N14" s="67">
        <f>+O14-K14</f>
        <v>6223</v>
      </c>
      <c r="O14" s="67">
        <v>8733</v>
      </c>
      <c r="P14" s="15">
        <f>+O14/M14</f>
        <v>9.718450923659025E-2</v>
      </c>
      <c r="Q14" s="67"/>
      <c r="R14" s="67">
        <f>+S14-O14</f>
        <v>-8733</v>
      </c>
      <c r="S14" s="67"/>
      <c r="T14" s="32" t="e">
        <f>+S14/Q14</f>
        <v>#DIV/0!</v>
      </c>
      <c r="U14" s="1"/>
      <c r="V14" s="3"/>
    </row>
    <row r="15" spans="1:23" s="4" customFormat="1" ht="24">
      <c r="A15" s="10">
        <v>1</v>
      </c>
      <c r="B15" s="11" t="s">
        <v>3</v>
      </c>
      <c r="C15" s="161" t="s">
        <v>55</v>
      </c>
      <c r="D15" s="67">
        <v>229</v>
      </c>
      <c r="E15" s="67">
        <v>229</v>
      </c>
      <c r="F15" s="67"/>
      <c r="G15" s="67"/>
      <c r="H15" s="6"/>
      <c r="I15" s="67">
        <v>229</v>
      </c>
      <c r="J15" s="67"/>
      <c r="K15" s="67"/>
      <c r="L15" s="67"/>
      <c r="M15" s="67">
        <v>229</v>
      </c>
      <c r="N15" s="67"/>
      <c r="O15" s="67"/>
      <c r="P15" s="67"/>
      <c r="Q15" s="67"/>
      <c r="R15" s="67"/>
      <c r="S15" s="67"/>
      <c r="T15" s="6"/>
      <c r="U15" s="1"/>
      <c r="V15" s="3"/>
    </row>
    <row r="16" spans="1:23" s="4" customFormat="1" ht="14.1" customHeight="1">
      <c r="A16" s="10">
        <v>1</v>
      </c>
      <c r="B16" s="11" t="s">
        <v>4</v>
      </c>
      <c r="C16" s="12" t="s">
        <v>56</v>
      </c>
      <c r="D16" s="67">
        <v>669960</v>
      </c>
      <c r="E16" s="67">
        <v>669960</v>
      </c>
      <c r="F16" s="67">
        <v>0</v>
      </c>
      <c r="G16" s="67">
        <v>0</v>
      </c>
      <c r="H16" s="32">
        <f>G16/E16</f>
        <v>0</v>
      </c>
      <c r="I16" s="67">
        <v>669960</v>
      </c>
      <c r="J16" s="67">
        <f>+K16-G16</f>
        <v>160162</v>
      </c>
      <c r="K16" s="67">
        <v>160162</v>
      </c>
      <c r="L16" s="15">
        <f>+K16/I16</f>
        <v>0.23906203355424205</v>
      </c>
      <c r="M16" s="67">
        <v>669960</v>
      </c>
      <c r="N16" s="67">
        <f>+O16-K16</f>
        <v>169034</v>
      </c>
      <c r="O16" s="67">
        <v>329196</v>
      </c>
      <c r="P16" s="15">
        <f>+O16/M16</f>
        <v>0.49136664875514957</v>
      </c>
      <c r="Q16" s="67"/>
      <c r="R16" s="67">
        <f>+S16-O16</f>
        <v>-329196</v>
      </c>
      <c r="S16" s="67"/>
      <c r="T16" s="32" t="e">
        <f>+S16/Q16</f>
        <v>#DIV/0!</v>
      </c>
      <c r="U16" s="1"/>
      <c r="V16" s="3"/>
      <c r="W16" s="2"/>
    </row>
    <row r="17" spans="1:23" s="4" customFormat="1" ht="14.1" customHeight="1">
      <c r="A17" s="10"/>
      <c r="B17" s="11"/>
      <c r="C17" s="12"/>
      <c r="D17" s="67"/>
      <c r="E17" s="67"/>
      <c r="F17" s="67"/>
      <c r="G17" s="67"/>
      <c r="H17" s="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"/>
      <c r="U17" s="1"/>
      <c r="V17" s="3"/>
    </row>
    <row r="18" spans="1:23" s="4" customFormat="1" ht="14.1" customHeight="1">
      <c r="A18" s="10">
        <v>2</v>
      </c>
      <c r="B18" s="11"/>
      <c r="C18" s="12" t="s">
        <v>15</v>
      </c>
      <c r="D18" s="67">
        <v>1501824</v>
      </c>
      <c r="E18" s="67">
        <v>1501824</v>
      </c>
      <c r="F18" s="67">
        <v>74851</v>
      </c>
      <c r="G18" s="67">
        <v>74851</v>
      </c>
      <c r="H18" s="32">
        <f>G18/E18</f>
        <v>4.9840061152305465E-2</v>
      </c>
      <c r="I18" s="67">
        <v>1501824</v>
      </c>
      <c r="J18" s="67">
        <f>+K18-G18</f>
        <v>192053</v>
      </c>
      <c r="K18" s="67">
        <v>266904</v>
      </c>
      <c r="L18" s="15">
        <f>+K18/I18</f>
        <v>0.17771989261058552</v>
      </c>
      <c r="M18" s="67">
        <v>1501824</v>
      </c>
      <c r="N18" s="67">
        <f>+O18-K18</f>
        <v>331949</v>
      </c>
      <c r="O18" s="67">
        <v>598853</v>
      </c>
      <c r="P18" s="15">
        <f>+O18/M18</f>
        <v>0.39875045278274951</v>
      </c>
      <c r="Q18" s="67"/>
      <c r="R18" s="67">
        <f>+S18-O18</f>
        <v>-598853</v>
      </c>
      <c r="S18" s="67"/>
      <c r="T18" s="32" t="e">
        <f>+S18/Q18</f>
        <v>#DIV/0!</v>
      </c>
      <c r="U18" s="1"/>
      <c r="V18" s="3"/>
    </row>
    <row r="19" spans="1:23" s="4" customFormat="1" ht="14.1" customHeight="1">
      <c r="A19" s="10">
        <v>2</v>
      </c>
      <c r="B19" s="11"/>
      <c r="C19" s="12" t="s">
        <v>13</v>
      </c>
      <c r="D19" s="67">
        <v>78024</v>
      </c>
      <c r="E19" s="67">
        <v>78024</v>
      </c>
      <c r="F19" s="67">
        <v>0</v>
      </c>
      <c r="G19" s="67">
        <v>0</v>
      </c>
      <c r="H19" s="32">
        <f>G19/E19</f>
        <v>0</v>
      </c>
      <c r="I19" s="67">
        <v>78024</v>
      </c>
      <c r="J19" s="67">
        <f>+K19-G19</f>
        <v>0</v>
      </c>
      <c r="K19" s="67">
        <v>0</v>
      </c>
      <c r="L19" s="15">
        <f>+K19/I19</f>
        <v>0</v>
      </c>
      <c r="M19" s="67">
        <v>78024</v>
      </c>
      <c r="N19" s="67">
        <f>+O19-K19</f>
        <v>0</v>
      </c>
      <c r="O19" s="67">
        <v>0</v>
      </c>
      <c r="P19" s="15">
        <f>+O19/M19</f>
        <v>0</v>
      </c>
      <c r="Q19" s="67"/>
      <c r="R19" s="67">
        <f>+S19-O19</f>
        <v>0</v>
      </c>
      <c r="S19" s="67"/>
      <c r="T19" s="32" t="e">
        <f>+S19/Q19</f>
        <v>#DIV/0!</v>
      </c>
      <c r="U19" s="1"/>
      <c r="V19" s="3"/>
      <c r="W19" s="2"/>
    </row>
    <row r="20" spans="1:23" s="4" customFormat="1" ht="14.1" customHeight="1">
      <c r="A20" s="10"/>
      <c r="B20" s="11"/>
      <c r="C20" s="12"/>
      <c r="D20" s="67"/>
      <c r="E20" s="67"/>
      <c r="F20" s="67"/>
      <c r="G20" s="67"/>
      <c r="H20" s="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"/>
      <c r="U20" s="1"/>
      <c r="V20" s="3"/>
    </row>
    <row r="21" spans="1:23" s="4" customFormat="1" ht="14.1" customHeight="1">
      <c r="A21" s="10">
        <v>3</v>
      </c>
      <c r="B21" s="11"/>
      <c r="C21" s="12" t="s">
        <v>42</v>
      </c>
      <c r="D21" s="67">
        <v>4961357</v>
      </c>
      <c r="E21" s="67">
        <v>4961357</v>
      </c>
      <c r="F21" s="67">
        <v>238800</v>
      </c>
      <c r="G21" s="67">
        <v>238800</v>
      </c>
      <c r="H21" s="32">
        <f>G21/E21</f>
        <v>4.8131992920485263E-2</v>
      </c>
      <c r="I21" s="67">
        <v>4961357</v>
      </c>
      <c r="J21" s="67">
        <f>+K21-G21</f>
        <v>1113031</v>
      </c>
      <c r="K21" s="67">
        <v>1351831</v>
      </c>
      <c r="L21" s="15">
        <f>+K21/I21</f>
        <v>0.27247202731027015</v>
      </c>
      <c r="M21" s="67">
        <v>4961357</v>
      </c>
      <c r="N21" s="67">
        <f>+O21-K21</f>
        <v>914352</v>
      </c>
      <c r="O21" s="67">
        <v>2266183</v>
      </c>
      <c r="P21" s="15">
        <f>+O21/M21</f>
        <v>0.45676676764038548</v>
      </c>
      <c r="Q21" s="67"/>
      <c r="R21" s="67">
        <f>+S21-O21</f>
        <v>-2266183</v>
      </c>
      <c r="S21" s="67"/>
      <c r="T21" s="32" t="e">
        <f>+S21/Q21</f>
        <v>#DIV/0!</v>
      </c>
      <c r="U21" s="1"/>
      <c r="V21" s="3"/>
    </row>
    <row r="22" spans="1:23" s="4" customFormat="1" ht="14.1" customHeight="1">
      <c r="A22" s="144"/>
      <c r="B22" s="145"/>
      <c r="C22" s="82" t="s">
        <v>79</v>
      </c>
      <c r="D22" s="19">
        <v>890</v>
      </c>
      <c r="E22" s="19">
        <v>890</v>
      </c>
      <c r="F22" s="19"/>
      <c r="G22" s="19"/>
      <c r="H22" s="132"/>
      <c r="I22" s="19">
        <v>890</v>
      </c>
      <c r="J22" s="19"/>
      <c r="K22" s="19"/>
      <c r="L22" s="133"/>
      <c r="M22" s="19">
        <v>890</v>
      </c>
      <c r="N22" s="19"/>
      <c r="O22" s="19"/>
      <c r="P22" s="133"/>
      <c r="Q22" s="19"/>
      <c r="R22" s="19"/>
      <c r="S22" s="19"/>
      <c r="T22" s="132"/>
      <c r="U22" s="1"/>
      <c r="V22" s="162"/>
    </row>
    <row r="23" spans="1:23" s="4" customFormat="1" ht="14.1" customHeight="1">
      <c r="A23" s="144"/>
      <c r="B23" s="145"/>
      <c r="C23" s="82" t="s">
        <v>80</v>
      </c>
      <c r="D23" s="19">
        <v>2205459</v>
      </c>
      <c r="E23" s="19">
        <v>2205459</v>
      </c>
      <c r="F23" s="19">
        <v>235818</v>
      </c>
      <c r="G23" s="19">
        <v>235818</v>
      </c>
      <c r="H23" s="32">
        <f>G23/E23</f>
        <v>0.1069246809847746</v>
      </c>
      <c r="I23" s="19">
        <v>2205459</v>
      </c>
      <c r="J23" s="67">
        <f>+K23-G23</f>
        <v>391531</v>
      </c>
      <c r="K23" s="19">
        <v>627349</v>
      </c>
      <c r="L23" s="15">
        <f>+K23/I23</f>
        <v>0.2844528055157679</v>
      </c>
      <c r="M23" s="19">
        <v>2205459</v>
      </c>
      <c r="N23" s="67">
        <f>+O23-K23</f>
        <v>407636</v>
      </c>
      <c r="O23" s="19">
        <v>1034985</v>
      </c>
      <c r="P23" s="15">
        <f>+O23/M23</f>
        <v>0.46928326484418892</v>
      </c>
      <c r="Q23" s="19"/>
      <c r="R23" s="67">
        <f>+S23-O23</f>
        <v>-1034985</v>
      </c>
      <c r="S23" s="19"/>
      <c r="T23" s="32" t="e">
        <f>+S23/Q23</f>
        <v>#DIV/0!</v>
      </c>
      <c r="U23" s="1"/>
      <c r="V23" s="162"/>
      <c r="W23" s="2"/>
    </row>
    <row r="24" spans="1:23" s="4" customFormat="1" ht="14.1" customHeight="1" thickBot="1">
      <c r="A24" s="147"/>
      <c r="B24" s="85"/>
      <c r="C24" s="8"/>
      <c r="D24" s="54"/>
      <c r="E24" s="54"/>
      <c r="F24" s="54"/>
      <c r="G24" s="54"/>
      <c r="H24" s="87"/>
      <c r="I24" s="153"/>
      <c r="J24" s="54"/>
      <c r="K24" s="54"/>
      <c r="L24" s="54"/>
      <c r="M24" s="153"/>
      <c r="N24" s="54"/>
      <c r="O24" s="54"/>
      <c r="P24" s="54"/>
      <c r="Q24" s="54"/>
      <c r="R24" s="54"/>
      <c r="S24" s="54"/>
      <c r="T24" s="87"/>
      <c r="U24" s="148"/>
      <c r="V24" s="149"/>
    </row>
    <row r="25" spans="1:23" ht="12.75" customHeight="1">
      <c r="A25" s="75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0" ma:contentTypeDescription="Crear nuevo documento." ma:contentTypeScope="" ma:versionID="f70fd57502b86de77c10c2970768d019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5fa1bcee4d4b51a0e8cc697574690502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A8380-D39F-4721-B8C4-B79CD8A25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02 01</vt:lpstr>
      <vt:lpstr>03 01</vt:lpstr>
      <vt:lpstr>04 01</vt:lpstr>
      <vt:lpstr>04 50</vt:lpstr>
      <vt:lpstr>09 01</vt:lpstr>
      <vt:lpstr>09 02</vt:lpstr>
      <vt:lpstr>09 03</vt:lpstr>
      <vt:lpstr>11 01</vt:lpstr>
      <vt:lpstr>11 02</vt:lpstr>
      <vt:lpstr>11 50</vt:lpstr>
      <vt:lpstr>13 01</vt:lpstr>
      <vt:lpstr>15 01</vt:lpstr>
      <vt:lpstr>90-01</vt:lpstr>
      <vt:lpstr>90-02</vt:lpstr>
      <vt:lpstr>90-03</vt:lpstr>
      <vt:lpstr>91 01</vt:lpstr>
      <vt:lpstr>'02 01'!Área_de_impresión</vt:lpstr>
      <vt:lpstr>'03 01'!Área_de_impresión</vt:lpstr>
      <vt:lpstr>'04 01'!Área_de_impresión</vt:lpstr>
      <vt:lpstr>'04 50'!Área_de_impresión</vt:lpstr>
      <vt:lpstr>'09 01'!Área_de_impresión</vt:lpstr>
      <vt:lpstr>'09 02'!Área_de_impresión</vt:lpstr>
      <vt:lpstr>'09 03'!Área_de_impresión</vt:lpstr>
      <vt:lpstr>'11 01'!Área_de_impresión</vt:lpstr>
      <vt:lpstr>'11 02'!Área_de_impresión</vt:lpstr>
      <vt:lpstr>'11 50'!Área_de_impresión</vt:lpstr>
      <vt:lpstr>'13 01'!Área_de_impresión</vt:lpstr>
      <vt:lpstr>'15 01'!Área_de_impresión</vt:lpstr>
      <vt:lpstr>'91 01'!Área_de_impresión</vt:lpstr>
      <vt:lpstr>'02 01'!Títulos_a_imprimir</vt:lpstr>
      <vt:lpstr>'03 01'!Títulos_a_imprimir</vt:lpstr>
      <vt:lpstr>'09 01'!Títulos_a_imprimir</vt:lpstr>
      <vt:lpstr>'09 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Cecilia Roman Roman</cp:lastModifiedBy>
  <cp:lastPrinted>2019-04-29T19:39:16Z</cp:lastPrinted>
  <dcterms:created xsi:type="dcterms:W3CDTF">2005-08-25T16:29:21Z</dcterms:created>
  <dcterms:modified xsi:type="dcterms:W3CDTF">2021-11-04T19:41:52Z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